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GLE\Pflege\D_Fachthemen\H_Vertraege_Verguetungen\Gremien\LPSK\UAG\UAG Vollstationär 2021\23.09.2021\Formulare 2022 stationär\Einstellung Internet\"/>
    </mc:Choice>
  </mc:AlternateContent>
  <workbookProtection workbookPassword="CC33" lockStructure="1"/>
  <bookViews>
    <workbookView xWindow="0" yWindow="120" windowWidth="24000" windowHeight="9255" tabRatio="730"/>
  </bookViews>
  <sheets>
    <sheet name="Berechnungsmuster LSA 2022" sheetId="3" r:id="rId1"/>
  </sheets>
  <calcPr calcId="162913"/>
</workbook>
</file>

<file path=xl/calcChain.xml><?xml version="1.0" encoding="utf-8"?>
<calcChain xmlns="http://schemas.openxmlformats.org/spreadsheetml/2006/main">
  <c r="D83" i="3" l="1"/>
  <c r="D82" i="3"/>
  <c r="F83" i="3" l="1"/>
  <c r="G193" i="3"/>
  <c r="C188" i="3"/>
  <c r="A188" i="3"/>
  <c r="G183" i="3"/>
  <c r="G182" i="3"/>
  <c r="G181" i="3"/>
  <c r="H165" i="3"/>
  <c r="G165" i="3"/>
  <c r="F165" i="3"/>
  <c r="E165" i="3"/>
  <c r="J160" i="3"/>
  <c r="B158" i="3"/>
  <c r="B157" i="3"/>
  <c r="B156" i="3"/>
  <c r="B155" i="3"/>
  <c r="D154" i="3"/>
  <c r="B154" i="3"/>
  <c r="F147" i="3"/>
  <c r="C147" i="3"/>
  <c r="B147" i="3"/>
  <c r="F146" i="3"/>
  <c r="C146" i="3"/>
  <c r="B146" i="3"/>
  <c r="F145" i="3"/>
  <c r="C145" i="3"/>
  <c r="B145" i="3"/>
  <c r="F144" i="3"/>
  <c r="C144" i="3"/>
  <c r="B144" i="3"/>
  <c r="G143" i="3"/>
  <c r="F143" i="3"/>
  <c r="C143" i="3"/>
  <c r="B143" i="3"/>
  <c r="E136" i="3"/>
  <c r="E135" i="3"/>
  <c r="E134" i="3"/>
  <c r="E133" i="3"/>
  <c r="E132" i="3" s="1"/>
  <c r="F132" i="3" s="1"/>
  <c r="I118" i="3"/>
  <c r="J101" i="3"/>
  <c r="C98" i="3"/>
  <c r="C97" i="3"/>
  <c r="C96" i="3"/>
  <c r="C95" i="3"/>
  <c r="C94" i="3"/>
  <c r="H86" i="3"/>
  <c r="D84" i="3"/>
  <c r="B6" i="3" s="1"/>
  <c r="F82" i="3"/>
  <c r="H80" i="3"/>
  <c r="D78" i="3"/>
  <c r="H77" i="3"/>
  <c r="H76" i="3"/>
  <c r="B69" i="3"/>
  <c r="I68" i="3"/>
  <c r="D68" i="3"/>
  <c r="I67" i="3"/>
  <c r="D67" i="3"/>
  <c r="I66" i="3"/>
  <c r="D66" i="3"/>
  <c r="I65" i="3"/>
  <c r="D65" i="3"/>
  <c r="I64" i="3"/>
  <c r="D64" i="3"/>
  <c r="I132" i="3" s="1"/>
  <c r="C63" i="3"/>
  <c r="J60" i="3"/>
  <c r="I55" i="3"/>
  <c r="I43" i="3"/>
  <c r="I29" i="3"/>
  <c r="E19" i="3"/>
  <c r="F17" i="3"/>
  <c r="H17" i="3" s="1"/>
  <c r="F16" i="3"/>
  <c r="D16" i="3"/>
  <c r="C68" i="3" s="1"/>
  <c r="D7" i="3"/>
  <c r="D145" i="3"/>
  <c r="H132" i="3"/>
  <c r="H143" i="3" l="1"/>
  <c r="D144" i="3"/>
  <c r="D143" i="3"/>
  <c r="C65" i="3"/>
  <c r="H16" i="3"/>
  <c r="C178" i="3" s="1"/>
  <c r="C66" i="3"/>
  <c r="C67" i="3"/>
  <c r="C64" i="3"/>
  <c r="D147" i="3"/>
  <c r="D148" i="3" s="1"/>
  <c r="E156" i="3"/>
  <c r="F156" i="3" s="1"/>
  <c r="F84" i="3"/>
  <c r="D146" i="3"/>
  <c r="A189" i="3"/>
  <c r="C189" i="3"/>
  <c r="E155" i="3"/>
  <c r="F155" i="3" s="1"/>
  <c r="E158" i="3"/>
  <c r="F158" i="3" s="1"/>
  <c r="H167" i="3" s="1"/>
  <c r="E157" i="3"/>
  <c r="F157" i="3" s="1"/>
  <c r="E154" i="3"/>
  <c r="F154" i="3" s="1"/>
  <c r="B159" i="3"/>
  <c r="I58" i="3"/>
  <c r="D105" i="3"/>
  <c r="C120" i="3" s="1"/>
  <c r="F51" i="3"/>
  <c r="F39" i="3"/>
  <c r="F35" i="3"/>
  <c r="F52" i="3"/>
  <c r="F26" i="3"/>
  <c r="F36" i="3"/>
  <c r="F38" i="3"/>
  <c r="F27" i="3"/>
  <c r="F37" i="3"/>
  <c r="F40" i="3"/>
  <c r="F53" i="3"/>
  <c r="F41" i="3"/>
  <c r="E188" i="3"/>
  <c r="C99" i="3"/>
  <c r="I165" i="3"/>
  <c r="F167" i="3"/>
  <c r="I69" i="3"/>
  <c r="J68" i="3" s="1"/>
  <c r="E167" i="3" l="1"/>
  <c r="C69" i="3"/>
  <c r="D69" i="3"/>
  <c r="E189" i="3"/>
  <c r="D107" i="3"/>
  <c r="G167" i="3"/>
  <c r="H176" i="3" s="1"/>
  <c r="E159" i="3"/>
  <c r="G180" i="3" s="1"/>
  <c r="G184" i="3" s="1"/>
  <c r="D104" i="3"/>
  <c r="C119" i="3" s="1"/>
  <c r="F29" i="3"/>
  <c r="F43" i="3"/>
  <c r="F44" i="3" s="1"/>
  <c r="F55" i="3"/>
  <c r="E36" i="3"/>
  <c r="H84" i="3"/>
  <c r="J66" i="3"/>
  <c r="J65" i="3"/>
  <c r="J67" i="3"/>
  <c r="F78" i="3"/>
  <c r="J64" i="3"/>
  <c r="C71" i="3" l="1"/>
  <c r="D106" i="3"/>
  <c r="F113" i="3" s="1"/>
  <c r="I167" i="3"/>
  <c r="F56" i="3"/>
  <c r="C121" i="3"/>
  <c r="J69" i="3"/>
  <c r="C104" i="3" l="1"/>
  <c r="F119" i="3" s="1"/>
  <c r="G119" i="3" s="1"/>
  <c r="C105" i="3"/>
  <c r="F120" i="3" s="1"/>
  <c r="G120" i="3" s="1"/>
  <c r="I120" i="3" s="1"/>
  <c r="D135" i="3" s="1"/>
  <c r="H135" i="3" s="1"/>
  <c r="D136" i="3" l="1"/>
  <c r="H136" i="3" s="1"/>
  <c r="D133" i="3"/>
  <c r="H133" i="3" s="1"/>
  <c r="H137" i="3" s="1"/>
  <c r="H138" i="3" s="1"/>
  <c r="D134" i="3"/>
  <c r="H134" i="3" s="1"/>
  <c r="F121" i="3"/>
  <c r="G121" i="3"/>
  <c r="I119" i="3"/>
  <c r="C175" i="3" l="1"/>
  <c r="C176" i="3"/>
  <c r="I121" i="3"/>
  <c r="D125" i="3"/>
  <c r="B134" i="3" l="1"/>
  <c r="B135" i="3"/>
  <c r="D126" i="3"/>
  <c r="B136" i="3"/>
  <c r="B133" i="3"/>
  <c r="E144" i="3" l="1"/>
  <c r="G144" i="3" s="1"/>
  <c r="C133" i="3"/>
  <c r="I133" i="3"/>
  <c r="E169" i="3"/>
  <c r="F133" i="3"/>
  <c r="C134" i="3"/>
  <c r="F169" i="3"/>
  <c r="I134" i="3"/>
  <c r="E145" i="3"/>
  <c r="G145" i="3" s="1"/>
  <c r="F171" i="3" s="1"/>
  <c r="F173" i="3" s="1"/>
  <c r="F134" i="3"/>
  <c r="I136" i="3"/>
  <c r="C136" i="3"/>
  <c r="F136" i="3"/>
  <c r="E147" i="3"/>
  <c r="G147" i="3" s="1"/>
  <c r="H171" i="3" s="1"/>
  <c r="H173" i="3" s="1"/>
  <c r="H169" i="3"/>
  <c r="G169" i="3"/>
  <c r="C135" i="3"/>
  <c r="E146" i="3"/>
  <c r="G146" i="3" s="1"/>
  <c r="G171" i="3" s="1"/>
  <c r="G173" i="3" s="1"/>
  <c r="F135" i="3"/>
  <c r="I135" i="3"/>
  <c r="H175" i="3" l="1"/>
  <c r="F137" i="3"/>
  <c r="I137" i="3"/>
  <c r="I138" i="3" s="1"/>
  <c r="G148" i="3"/>
  <c r="E171" i="3"/>
  <c r="E173" i="3" s="1"/>
  <c r="I148" i="3" l="1"/>
  <c r="H148" i="3"/>
</calcChain>
</file>

<file path=xl/comments1.xml><?xml version="1.0" encoding="utf-8"?>
<comments xmlns="http://schemas.openxmlformats.org/spreadsheetml/2006/main">
  <authors>
    <author>Klapczynski</author>
    <author>Rademacher</author>
    <author>Ebenhan-Schmidt, Antje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 xml:space="preserve"> Personalmenge zur Erfüllung der Pflege-und Betreuungsschlüssel 
im Vergleich zum Platzangebot
</t>
        </r>
      </text>
    </comment>
    <comment ref="F62" authorId="1" shapeId="0">
      <text>
        <r>
          <rPr>
            <sz val="9"/>
            <color indexed="81"/>
            <rFont val="Tahoma"/>
            <family val="2"/>
          </rPr>
          <t>= Personalkorridore LSA 2018 ohne PSG II - Personal und ggf. ohne QMB</t>
        </r>
      </text>
    </comment>
    <comment ref="D82" authorId="2" shapeId="0">
      <text>
        <r>
          <rPr>
            <sz val="9"/>
            <color indexed="81"/>
            <rFont val="Segoe UI"/>
            <family val="2"/>
          </rPr>
          <t xml:space="preserve">= (Jahres-Arbeitsbruttoentgelt des Gesamtpersonals  * Gefahrenklasse * Beitragsfuß /1000)
</t>
        </r>
      </text>
    </comment>
    <comment ref="C131" authorId="0" shapeId="0">
      <text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ohne Azubi</t>
        </r>
      </text>
    </comment>
    <comment ref="C152" authorId="1" shapeId="0">
      <text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= Personalkorridore LSA 2018 ohne QMB
</t>
        </r>
      </text>
    </comment>
  </commentList>
</comments>
</file>

<file path=xl/sharedStrings.xml><?xml version="1.0" encoding="utf-8"?>
<sst xmlns="http://schemas.openxmlformats.org/spreadsheetml/2006/main" count="192" uniqueCount="152">
  <si>
    <t>Belegung</t>
  </si>
  <si>
    <t>Pflegegrad</t>
  </si>
  <si>
    <t xml:space="preserve">Pflegekräfte VZK </t>
  </si>
  <si>
    <t>Pflegeplätze</t>
  </si>
  <si>
    <t>:</t>
  </si>
  <si>
    <t>Ergebnis:</t>
  </si>
  <si>
    <t>x</t>
  </si>
  <si>
    <t>=</t>
  </si>
  <si>
    <t>Angaben der Einrichtung</t>
  </si>
  <si>
    <t>€/Jahr</t>
  </si>
  <si>
    <t>Pflegetage</t>
  </si>
  <si>
    <t>Betreuung</t>
  </si>
  <si>
    <t>Wirtschaftsbedarf</t>
  </si>
  <si>
    <t>Personalkosten Leitung + Verwaltung</t>
  </si>
  <si>
    <t>Personalkosten Wirtschaftsdienst</t>
  </si>
  <si>
    <t>Kosten durch externe Dienste</t>
  </si>
  <si>
    <t>Verwaltungsbedarf</t>
  </si>
  <si>
    <t>Steuern, Abgaben, Versicherungen</t>
  </si>
  <si>
    <t>Wasser, Abwasser, Energie, Brennstoffe</t>
  </si>
  <si>
    <t>sonstiges: …………………</t>
  </si>
  <si>
    <t>Summe:</t>
  </si>
  <si>
    <t>Wartung und Unterhaltung</t>
  </si>
  <si>
    <t>Speisen und Getränke</t>
  </si>
  <si>
    <t>Gemeinschaftsveranstaltungen</t>
  </si>
  <si>
    <t>€ je VZK</t>
  </si>
  <si>
    <t>BG</t>
  </si>
  <si>
    <t>sonstige Personalkosten</t>
  </si>
  <si>
    <t>Anzahl der Pflegebed.</t>
  </si>
  <si>
    <t>Personal-korridor Sachsen-Anhalt</t>
  </si>
  <si>
    <t xml:space="preserve">prospektiv </t>
  </si>
  <si>
    <t>Summe</t>
  </si>
  <si>
    <t>Anteil Pflegebedürftiger</t>
  </si>
  <si>
    <t>U + V</t>
  </si>
  <si>
    <t>investive Kosten</t>
  </si>
  <si>
    <t>Pflege</t>
  </si>
  <si>
    <t>Differenz</t>
  </si>
  <si>
    <t>Summe Kosten U&amp;V:</t>
  </si>
  <si>
    <t>Summe Kosten Pflege:</t>
  </si>
  <si>
    <t>Auslastung</t>
  </si>
  <si>
    <t>Anteil Pflege-kasse</t>
  </si>
  <si>
    <t>EEE pro Platz und Monat</t>
  </si>
  <si>
    <t>EEE pro Platz und Tag</t>
  </si>
  <si>
    <t>monatl. Anteil
Pflege-
kasse</t>
  </si>
  <si>
    <t>Rothgang</t>
  </si>
  <si>
    <t>Personal-menge</t>
  </si>
  <si>
    <t>Personal-schlüssel</t>
  </si>
  <si>
    <t>neu</t>
  </si>
  <si>
    <t>Pflegesätze</t>
  </si>
  <si>
    <t>4,50 - 3,67</t>
  </si>
  <si>
    <t>3,34 - 2,70</t>
  </si>
  <si>
    <t>2,61 - 2,11</t>
  </si>
  <si>
    <t>2,10 - 1,82</t>
  </si>
  <si>
    <t>Personalbemessung entsprechend pros. Schlüssel :</t>
  </si>
  <si>
    <t>VZK je Pflegegrad</t>
  </si>
  <si>
    <t xml:space="preserve">Zwischensumme für Personalschlüsselansatz = </t>
  </si>
  <si>
    <t>PG 2</t>
  </si>
  <si>
    <t>PG 3</t>
  </si>
  <si>
    <t>PG 4</t>
  </si>
  <si>
    <t>PG 5</t>
  </si>
  <si>
    <t>Bewohnerstruktur</t>
  </si>
  <si>
    <t>Durchschnitt</t>
  </si>
  <si>
    <t>Personalschlüssel</t>
  </si>
  <si>
    <t>1 :</t>
  </si>
  <si>
    <t>€ / Tag</t>
  </si>
  <si>
    <t>€ / Monat</t>
  </si>
  <si>
    <t>Entgelt Unterkunft</t>
  </si>
  <si>
    <t>Anteil in %</t>
  </si>
  <si>
    <t>Kontrollsumme gemäß Angaben</t>
  </si>
  <si>
    <t>pros. Gesamtkosten Pflegeeinrichtung:</t>
  </si>
  <si>
    <t>absolute Beträge in €</t>
  </si>
  <si>
    <t>Erträge der Pflegekassenanteile 
pro Jahr</t>
  </si>
  <si>
    <t>beantragte Kosten</t>
  </si>
  <si>
    <t>pros. Gesamtkosten:</t>
  </si>
  <si>
    <t>Verprobung U&amp;V zur Kalkulation</t>
  </si>
  <si>
    <t>Verprobung Pflegesatz zur Kalkulation</t>
  </si>
  <si>
    <t>Maßstab</t>
  </si>
  <si>
    <t>Entgelt Verpflegung*</t>
  </si>
  <si>
    <t>% - Steigerung des § 43b-Zuschlag</t>
  </si>
  <si>
    <t>absolut</t>
  </si>
  <si>
    <t>pflegebed. Aufwand</t>
  </si>
  <si>
    <t>derzeitiger § 43b-Zuschlag in €/Monat</t>
  </si>
  <si>
    <t>Äquivalenzen nach</t>
  </si>
  <si>
    <t xml:space="preserve">§ 43b SGB XI als monatlicher Vergütungszuschlag mit Personalumfang 1:20 </t>
  </si>
  <si>
    <t>vorzuhaltendes Pflege- und Betreuungspersonal gem. Schlüssel in Summe</t>
  </si>
  <si>
    <t>+ administrativer Anteil PDL</t>
  </si>
  <si>
    <t>+ QMB / Qualitätsmanagement</t>
  </si>
  <si>
    <t>Summe Gesamtpersonal Pflege &amp; Betreuung</t>
  </si>
  <si>
    <t>Fachkraftquote**</t>
  </si>
  <si>
    <t>** ohne Berücksichtigung des zusätzlichen PSG II - Personals</t>
  </si>
  <si>
    <t>beabsichtigter Personal-schlüssel</t>
  </si>
  <si>
    <t>Pflege- und Betreuungsfachkräfte</t>
  </si>
  <si>
    <t>Pflege- und Betreuungshilfskräfte</t>
  </si>
  <si>
    <t>ggf. QMB / Qualitätsmanagement</t>
  </si>
  <si>
    <t>Orientierung</t>
  </si>
  <si>
    <t xml:space="preserve">Pflege- &amp; Betreuung insgesamt </t>
  </si>
  <si>
    <t>Pflege- und Betreungshilfskräfte</t>
  </si>
  <si>
    <t>1 % Fortb.</t>
  </si>
  <si>
    <t>prosp. Kosten inkl. Zuschläge</t>
  </si>
  <si>
    <t>%-Zuschlag</t>
  </si>
  <si>
    <t>% - Verteilung der Pflege-grade</t>
  </si>
  <si>
    <t>1. Anzahl Pflege- und Betreuungspersonal</t>
  </si>
  <si>
    <t>davon 50%</t>
  </si>
  <si>
    <t>invest. Kosten</t>
  </si>
  <si>
    <t>Pflegegrade</t>
  </si>
  <si>
    <t>U&amp;V</t>
  </si>
  <si>
    <t>4. Berechnung der pflegebedingten Sachkosten bei 100 % Auslastung</t>
  </si>
  <si>
    <t>5. Berechnung der Betriebskosten bei 100 % Auslastung</t>
  </si>
  <si>
    <t>6. Ermittlung der Kosten für Unterkunft und Verpflegung bei 100 % Auslastung</t>
  </si>
  <si>
    <t>8. Berechnung der Pflegepersonalkosten</t>
  </si>
  <si>
    <t>12. Berechnung der prospektiven Gesamtkosten inkl. aller Zuschläge und unter Berücksichtigung des Auslastungsgrades</t>
  </si>
  <si>
    <t>13. Ermittlung des einrichtungseinheitlichen Eigenanteils (EEE) als Zwischenwert</t>
  </si>
  <si>
    <t>14. Ermittlung der Pflegesätz und Entgelte für Unterkunft / Verpflegung je Pflegegrad</t>
  </si>
  <si>
    <t>16. Berechnung Personalbemessung (Personalschlüssel) je Pflegegrad</t>
  </si>
  <si>
    <t>derzeitiges monatl. Heim-entgelt</t>
  </si>
  <si>
    <t>monatl. Eigenanteil Pflege-bedürftige (ALT)</t>
  </si>
  <si>
    <t>monatl. Eigenanteil Pflege-bedürftige (NEU)</t>
  </si>
  <si>
    <t>€</t>
  </si>
  <si>
    <t>%</t>
  </si>
  <si>
    <t>beantragtes monatl. 
Heim
-entgelt</t>
  </si>
  <si>
    <t>15. Berechnung des monatl. Gesamtsbetrages der Pflegesätze und Gegenüberstellung des derzeitigen und beantragten Eigenanteils der Pflegebedürftigen (ohne Investitionskosten)</t>
  </si>
  <si>
    <t>10. Ermittlung der prospektiven Gesamtkosten ohne Zuschläge bei 100% Auslastung</t>
  </si>
  <si>
    <t>Unterkunft &amp; Verpflegung ohne Zuschläge bei 100% Auslastung</t>
  </si>
  <si>
    <t>derzeitige Vergütungssätze</t>
  </si>
  <si>
    <t>Zuschläge gem. § 84 Abs. 2 SGB XI</t>
  </si>
  <si>
    <t>(Verzehrgeld)</t>
  </si>
  <si>
    <t>Summe aus Punkt 4 bis 6</t>
  </si>
  <si>
    <t xml:space="preserve">Anzahl in VZK </t>
  </si>
  <si>
    <t xml:space="preserve">9. Berechnung der Einnahmen durch Pflegeversicherung </t>
  </si>
  <si>
    <t>Differenz Gesamtaufwand Versicherter monatl.              alt / neu</t>
  </si>
  <si>
    <t xml:space="preserve">+ zusätzliches PSG II  - Personal  </t>
  </si>
  <si>
    <t xml:space="preserve">Pflegesätze </t>
  </si>
  <si>
    <t xml:space="preserve">EEE pro Monat </t>
  </si>
  <si>
    <t>Heimentgelt pro Tag gesamt</t>
  </si>
  <si>
    <t xml:space="preserve">prospektiver Auslastungsgrad  </t>
  </si>
  <si>
    <t>3. Berechnung der Pflegetage (bei einem Auslastungsgrad von 100 %) sowie Angabe des prospektiven  Auslastungsgrades</t>
  </si>
  <si>
    <t>17. Ergebnisübersicht</t>
  </si>
  <si>
    <t>Personalschlüssel Kurzzeitpflege</t>
  </si>
  <si>
    <t xml:space="preserve">     Pflegesatz Kurzzeitpflege </t>
  </si>
  <si>
    <t xml:space="preserve">Zuschläge  </t>
  </si>
  <si>
    <t>§ 84 (2) SGB XI</t>
  </si>
  <si>
    <t>Anzahl der Pflegetage pro Pflegegrad bei einer Auslastung von</t>
  </si>
  <si>
    <t>zusätzliches PSG II - Personal in VZK</t>
  </si>
  <si>
    <t xml:space="preserve">11. Angabe der kalkulatorischen Zuschläge </t>
  </si>
  <si>
    <t>2. aktuell vereinbarte Entgeltbestandteile (ohne Ausb.-vg.)</t>
  </si>
  <si>
    <t xml:space="preserve">7. Berechnung der Pflegetage und des Pflegepersonalumfangs anhand der Personalkorridore </t>
  </si>
  <si>
    <t>Æ Pflegegrad</t>
  </si>
  <si>
    <t>Eigenanteil Pflegebedürftigte ohne investive Kosten</t>
  </si>
  <si>
    <t>Eigenanteil Pflegebedürftigte inkl. investive Kosten</t>
  </si>
  <si>
    <t>*davon Verzehrgeld entsprechend Auslastung</t>
  </si>
  <si>
    <t>Pflege- und Betreuungskräfte (Fachkräfte gemäß § 7 Abs. 3 Nr. 1 – 3 WTG-PersVO LSA - davon muss mindestens ein Anteil von 85 % nach § 7 Abs. 3 Nr. 1 WTG PersVO LSA vorgehalten werden)</t>
  </si>
  <si>
    <t>Version: 21.10.2021</t>
  </si>
  <si>
    <t xml:space="preserve">Pflegesatzberechnungsmuster (vollstationär) Sachsen-Anhalt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</si>
</sst>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4" formatCode="_-* #,##0.00\ &quot;€&quot;_-;\-* #,##0.00\ &quot;€&quot;_-;_-* &quot;-&quot;??\ &quot;€&quot;_-;_-@_-"/>
    <numFmt numFmtId="164" formatCode="0.00\ &quot;VZK&quot;"/>
    <numFmt numFmtId="165" formatCode="0.0%"/>
    <numFmt numFmtId="166" formatCode="#,##0.00\ &quot;€&quot;"/>
    <numFmt numFmtId="167" formatCode="_-* #,##0.00\ &quot;DM&quot;_-;\-* #,##0.00\ &quot;DM&quot;_-;_-* &quot;-&quot;??\ &quot;DM&quot;_-;_-@_-"/>
    <numFmt numFmtId="168" formatCode="_-* #,##0.00\ [$€]_-;\-* #,##0.00\ [$€]_-;_-* &quot;-&quot;??\ [$€]_-;_-@_-"/>
    <numFmt numFmtId="169" formatCode="#,##0.00\ &quot;DM&quot;;\-#,##0.00\ &quot;DM&quot;"/>
    <numFmt numFmtId="170" formatCode="#,##0.00\ _E_U_R"/>
    <numFmt numFmtId="171" formatCode="_-* #,##0.00\ [$€-407]_-;\-* #,##0.00\ [$€-407]_-;_-* &quot;-&quot;??\ [$€-407]_-;_-@_-"/>
    <numFmt numFmtId="172" formatCode="#,##0.00\ &quot;EUR&quot;"/>
    <numFmt numFmtId="173" formatCode="#,##0.00_ ;\-#,##0.00\ "/>
    <numFmt numFmtId="174" formatCode="#,##0.00\ &quot;DM&quot;;[Red]\-#,##0.00\ &quot;DM&quot;"/>
    <numFmt numFmtId="175" formatCode="0.000"/>
    <numFmt numFmtId="176" formatCode="_-* #,##0.00\ _D_M_-;\-* #,##0.00\ _D_M_-;_-* &quot;-&quot;??\ _D_M_-;_-@_-"/>
    <numFmt numFmtId="177" formatCode="0.00\ &quot;€/Monat&quot;"/>
    <numFmt numFmtId="178" formatCode="0\ &quot;Tage&quot;"/>
    <numFmt numFmtId="179" formatCode="&quot;1 :&quot;\ 0.00"/>
    <numFmt numFmtId="180" formatCode="_-* #,##0\ [$€-407]_-;\-* #,##0\ [$€-407]_-;_-* &quot;-&quot;??\ [$€-407]_-;_-@_-"/>
    <numFmt numFmtId="181" formatCode="#,##0\ ;\-\ #,##0\ ;&quot;-&quot;\ \ ;@"/>
    <numFmt numFmtId="182" formatCode="0.00\ &quot;VK&quot;"/>
    <numFmt numFmtId="183" formatCode="&quot;1 : &quot;0.00"/>
  </numFmts>
  <fonts count="34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name val="Arial"/>
      <family val="2"/>
    </font>
    <font>
      <b/>
      <sz val="7.5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8.5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9"/>
      <color indexed="81"/>
      <name val="Segoe UI"/>
      <family val="2"/>
    </font>
    <font>
      <i/>
      <sz val="8"/>
      <name val="Arial"/>
      <family val="2"/>
    </font>
    <font>
      <b/>
      <sz val="11"/>
      <name val="Arial"/>
      <family val="2"/>
    </font>
    <font>
      <b/>
      <i/>
      <strike/>
      <sz val="10"/>
      <name val="Arial"/>
      <family val="2"/>
    </font>
    <font>
      <b/>
      <i/>
      <strike/>
      <sz val="8"/>
      <name val="Arial"/>
      <family val="2"/>
    </font>
    <font>
      <strike/>
      <sz val="1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10"/>
      <color theme="0"/>
      <name val="Arial"/>
      <family val="2"/>
    </font>
    <font>
      <sz val="10"/>
      <color rgb="FF0070C0"/>
      <name val="Arial"/>
      <family val="2"/>
    </font>
    <font>
      <b/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6795556505021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17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 applyNumberFormat="0" applyFont="0" applyBorder="0" applyAlignment="0"/>
    <xf numFmtId="9" fontId="5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577">
    <xf numFmtId="0" fontId="0" fillId="0" borderId="0" xfId="0"/>
    <xf numFmtId="0" fontId="1" fillId="0" borderId="0" xfId="8" applyFont="1" applyAlignment="1" applyProtection="1">
      <alignment horizontal="centerContinuous" vertical="center"/>
    </xf>
    <xf numFmtId="0" fontId="10" fillId="0" borderId="0" xfId="8" applyFont="1" applyAlignment="1" applyProtection="1">
      <alignment horizontal="centerContinuous" vertical="center"/>
    </xf>
    <xf numFmtId="0" fontId="2" fillId="0" borderId="0" xfId="8" applyFont="1" applyAlignment="1" applyProtection="1">
      <alignment horizontal="centerContinuous" vertical="center"/>
    </xf>
    <xf numFmtId="0" fontId="2" fillId="0" borderId="0" xfId="8" applyFont="1" applyFill="1" applyAlignment="1" applyProtection="1">
      <alignment horizontal="centerContinuous" vertical="center"/>
    </xf>
    <xf numFmtId="0" fontId="2" fillId="0" borderId="0" xfId="8" applyFont="1" applyAlignment="1" applyProtection="1">
      <alignment vertical="center"/>
    </xf>
    <xf numFmtId="0" fontId="5" fillId="0" borderId="0" xfId="8" applyAlignment="1" applyProtection="1">
      <alignment vertical="center"/>
    </xf>
    <xf numFmtId="0" fontId="5" fillId="0" borderId="0" xfId="8" applyAlignment="1" applyProtection="1">
      <alignment horizontal="center" vertical="center"/>
    </xf>
    <xf numFmtId="0" fontId="3" fillId="0" borderId="0" xfId="8" applyFont="1" applyAlignment="1" applyProtection="1">
      <alignment vertical="center"/>
    </xf>
    <xf numFmtId="0" fontId="3" fillId="0" borderId="0" xfId="8" applyFont="1" applyAlignment="1" applyProtection="1">
      <alignment horizontal="center" vertical="center"/>
    </xf>
    <xf numFmtId="49" fontId="8" fillId="0" borderId="0" xfId="8" applyNumberFormat="1" applyFont="1" applyAlignment="1" applyProtection="1">
      <alignment horizontal="left" vertical="center" wrapText="1"/>
    </xf>
    <xf numFmtId="49" fontId="3" fillId="0" borderId="0" xfId="8" applyNumberFormat="1" applyFont="1" applyAlignment="1" applyProtection="1">
      <alignment horizontal="center" vertical="center" wrapText="1"/>
    </xf>
    <xf numFmtId="49" fontId="5" fillId="0" borderId="0" xfId="8" applyNumberFormat="1" applyAlignment="1" applyProtection="1">
      <alignment horizontal="left" vertical="center"/>
    </xf>
    <xf numFmtId="49" fontId="8" fillId="0" borderId="0" xfId="8" applyNumberFormat="1" applyFont="1" applyAlignment="1" applyProtection="1">
      <alignment horizontal="center" vertical="center"/>
    </xf>
    <xf numFmtId="0" fontId="5" fillId="0" borderId="0" xfId="8" applyFont="1" applyAlignment="1" applyProtection="1">
      <alignment horizontal="center" vertical="center"/>
    </xf>
    <xf numFmtId="2" fontId="5" fillId="0" borderId="1" xfId="8" applyNumberFormat="1" applyFill="1" applyBorder="1" applyAlignment="1" applyProtection="1">
      <alignment horizontal="center" vertical="center"/>
    </xf>
    <xf numFmtId="3" fontId="5" fillId="0" borderId="0" xfId="8" applyNumberFormat="1" applyAlignment="1" applyProtection="1">
      <alignment horizontal="center" vertical="center"/>
    </xf>
    <xf numFmtId="2" fontId="5" fillId="0" borderId="2" xfId="8" applyNumberFormat="1" applyBorder="1" applyAlignment="1" applyProtection="1">
      <alignment horizontal="center" vertical="center"/>
    </xf>
    <xf numFmtId="0" fontId="29" fillId="0" borderId="0" xfId="8" applyFont="1" applyAlignment="1" applyProtection="1">
      <alignment horizontal="left" vertical="center"/>
    </xf>
    <xf numFmtId="0" fontId="5" fillId="0" borderId="0" xfId="8" applyProtection="1"/>
    <xf numFmtId="0" fontId="3" fillId="0" borderId="0" xfId="8" applyFont="1" applyAlignment="1" applyProtection="1">
      <alignment horizontal="center"/>
    </xf>
    <xf numFmtId="49" fontId="9" fillId="0" borderId="0" xfId="8" applyNumberFormat="1" applyFont="1" applyAlignment="1" applyProtection="1">
      <alignment horizontal="center" vertical="center"/>
    </xf>
    <xf numFmtId="49" fontId="6" fillId="0" borderId="0" xfId="8" applyNumberFormat="1" applyFont="1" applyAlignment="1" applyProtection="1">
      <alignment horizontal="center" wrapText="1"/>
    </xf>
    <xf numFmtId="0" fontId="3" fillId="0" borderId="0" xfId="8" applyFont="1" applyFill="1" applyAlignment="1" applyProtection="1">
      <alignment vertical="center"/>
    </xf>
    <xf numFmtId="0" fontId="0" fillId="0" borderId="0" xfId="0" applyFill="1" applyProtection="1"/>
    <xf numFmtId="0" fontId="0" fillId="0" borderId="0" xfId="0" applyProtection="1"/>
    <xf numFmtId="0" fontId="3" fillId="0" borderId="3" xfId="8" applyFont="1" applyBorder="1" applyAlignment="1" applyProtection="1">
      <alignment horizontal="center" vertical="center"/>
    </xf>
    <xf numFmtId="0" fontId="3" fillId="0" borderId="4" xfId="8" applyFont="1" applyBorder="1" applyAlignment="1" applyProtection="1">
      <alignment horizontal="center" vertical="center"/>
    </xf>
    <xf numFmtId="178" fontId="5" fillId="0" borderId="1" xfId="8" applyNumberFormat="1" applyBorder="1" applyAlignment="1" applyProtection="1">
      <alignment horizontal="center" vertical="center"/>
    </xf>
    <xf numFmtId="9" fontId="5" fillId="0" borderId="1" xfId="8" applyNumberFormat="1" applyFill="1" applyBorder="1" applyAlignment="1" applyProtection="1">
      <alignment horizontal="center" vertical="center"/>
    </xf>
    <xf numFmtId="0" fontId="5" fillId="0" borderId="1" xfId="8" applyBorder="1" applyAlignment="1" applyProtection="1">
      <alignment horizontal="center" vertical="center"/>
    </xf>
    <xf numFmtId="3" fontId="5" fillId="0" borderId="5" xfId="8" applyNumberFormat="1" applyBorder="1" applyAlignment="1" applyProtection="1">
      <alignment horizontal="center" vertical="center"/>
    </xf>
    <xf numFmtId="3" fontId="5" fillId="0" borderId="0" xfId="8" applyNumberFormat="1" applyAlignment="1" applyProtection="1">
      <alignment vertical="center"/>
    </xf>
    <xf numFmtId="0" fontId="5" fillId="0" borderId="0" xfId="8" applyFill="1" applyAlignment="1" applyProtection="1">
      <alignment vertical="center"/>
    </xf>
    <xf numFmtId="0" fontId="5" fillId="0" borderId="0" xfId="8" applyFill="1" applyAlignment="1" applyProtection="1">
      <alignment horizontal="right" vertical="center"/>
    </xf>
    <xf numFmtId="0" fontId="30" fillId="0" borderId="0" xfId="8" applyFont="1" applyFill="1" applyAlignment="1" applyProtection="1">
      <alignment horizontal="left" vertical="center"/>
    </xf>
    <xf numFmtId="169" fontId="5" fillId="0" borderId="0" xfId="8" applyNumberFormat="1" applyBorder="1" applyAlignment="1" applyProtection="1">
      <alignment horizontal="center" vertical="center"/>
    </xf>
    <xf numFmtId="9" fontId="5" fillId="0" borderId="0" xfId="8" applyNumberFormat="1" applyFill="1" applyAlignment="1" applyProtection="1">
      <alignment horizontal="center" vertical="center"/>
    </xf>
    <xf numFmtId="0" fontId="5" fillId="0" borderId="0" xfId="8" applyBorder="1" applyAlignment="1" applyProtection="1">
      <alignment horizontal="centerContinuous" vertical="center"/>
    </xf>
    <xf numFmtId="0" fontId="3" fillId="0" borderId="6" xfId="8" applyFont="1" applyBorder="1" applyAlignment="1" applyProtection="1">
      <alignment horizontal="centerContinuous" vertical="center"/>
    </xf>
    <xf numFmtId="0" fontId="5" fillId="0" borderId="2" xfId="8" applyBorder="1" applyAlignment="1" applyProtection="1">
      <alignment horizontal="centerContinuous" vertical="center"/>
    </xf>
    <xf numFmtId="0" fontId="5" fillId="0" borderId="7" xfId="8" applyBorder="1" applyAlignment="1" applyProtection="1">
      <alignment horizontal="centerContinuous"/>
    </xf>
    <xf numFmtId="0" fontId="5" fillId="0" borderId="8" xfId="8" applyBorder="1" applyAlignment="1" applyProtection="1">
      <alignment horizontal="centerContinuous" vertical="center"/>
    </xf>
    <xf numFmtId="0" fontId="13" fillId="0" borderId="9" xfId="8" applyFont="1" applyBorder="1" applyAlignment="1" applyProtection="1">
      <alignment horizontal="center"/>
    </xf>
    <xf numFmtId="0" fontId="5" fillId="0" borderId="0" xfId="8" applyBorder="1" applyAlignment="1" applyProtection="1">
      <alignment vertical="center"/>
    </xf>
    <xf numFmtId="0" fontId="3" fillId="0" borderId="0" xfId="8" applyFont="1" applyBorder="1" applyAlignment="1" applyProtection="1">
      <alignment horizontal="centerContinuous"/>
    </xf>
    <xf numFmtId="0" fontId="3" fillId="0" borderId="8" xfId="8" applyFont="1" applyBorder="1" applyAlignment="1" applyProtection="1">
      <alignment horizontal="centerContinuous"/>
    </xf>
    <xf numFmtId="0" fontId="5" fillId="0" borderId="8" xfId="8" applyFont="1" applyBorder="1" applyAlignment="1" applyProtection="1">
      <alignment horizontal="center" vertical="center"/>
    </xf>
    <xf numFmtId="0" fontId="3" fillId="0" borderId="10" xfId="8" applyFont="1" applyBorder="1" applyAlignment="1" applyProtection="1">
      <alignment horizontal="center" vertical="top"/>
    </xf>
    <xf numFmtId="0" fontId="3" fillId="0" borderId="11" xfId="8" applyFont="1" applyBorder="1" applyAlignment="1" applyProtection="1">
      <alignment horizontal="center" vertical="center"/>
    </xf>
    <xf numFmtId="0" fontId="5" fillId="0" borderId="12" xfId="8" applyBorder="1" applyProtection="1"/>
    <xf numFmtId="0" fontId="5" fillId="0" borderId="13" xfId="8" applyBorder="1" applyAlignment="1" applyProtection="1">
      <alignment vertical="center"/>
    </xf>
    <xf numFmtId="0" fontId="7" fillId="0" borderId="14" xfId="8" applyFont="1" applyBorder="1" applyAlignment="1" applyProtection="1">
      <alignment horizontal="right" vertical="center" wrapText="1"/>
    </xf>
    <xf numFmtId="171" fontId="5" fillId="0" borderId="15" xfId="8" applyNumberFormat="1" applyFont="1" applyFill="1" applyBorder="1" applyAlignment="1" applyProtection="1">
      <alignment horizontal="center" vertical="center"/>
    </xf>
    <xf numFmtId="168" fontId="5" fillId="0" borderId="0" xfId="2" applyFont="1" applyAlignment="1" applyProtection="1">
      <alignment vertical="center"/>
    </xf>
    <xf numFmtId="0" fontId="5" fillId="0" borderId="13" xfId="8" applyFont="1" applyBorder="1" applyAlignment="1" applyProtection="1">
      <alignment vertical="center"/>
    </xf>
    <xf numFmtId="0" fontId="3" fillId="0" borderId="13" xfId="8" applyFont="1" applyBorder="1" applyAlignment="1" applyProtection="1">
      <alignment vertical="center"/>
    </xf>
    <xf numFmtId="0" fontId="3" fillId="0" borderId="16" xfId="8" applyFont="1" applyBorder="1" applyAlignment="1" applyProtection="1">
      <alignment horizontal="center" vertical="center"/>
    </xf>
    <xf numFmtId="0" fontId="7" fillId="0" borderId="14" xfId="8" applyFont="1" applyBorder="1" applyAlignment="1" applyProtection="1">
      <alignment horizontal="left" vertical="center" wrapText="1"/>
    </xf>
    <xf numFmtId="168" fontId="5" fillId="0" borderId="0" xfId="2" applyAlignment="1" applyProtection="1">
      <alignment vertical="center"/>
    </xf>
    <xf numFmtId="0" fontId="5" fillId="0" borderId="0" xfId="8" applyFont="1" applyBorder="1" applyAlignment="1" applyProtection="1">
      <alignment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Border="1" applyAlignment="1" applyProtection="1">
      <alignment horizontal="center" vertical="center"/>
    </xf>
    <xf numFmtId="170" fontId="5" fillId="0" borderId="0" xfId="8" applyNumberFormat="1" applyFont="1" applyBorder="1" applyAlignment="1" applyProtection="1">
      <alignment horizontal="right" vertical="center"/>
    </xf>
    <xf numFmtId="0" fontId="7" fillId="0" borderId="0" xfId="8" applyFont="1" applyBorder="1" applyAlignment="1" applyProtection="1">
      <alignment horizontal="left" vertical="center" wrapText="1"/>
    </xf>
    <xf numFmtId="172" fontId="5" fillId="0" borderId="0" xfId="8" applyNumberFormat="1" applyFont="1" applyFill="1" applyBorder="1" applyAlignment="1" applyProtection="1">
      <alignment horizontal="center" vertical="center"/>
    </xf>
    <xf numFmtId="172" fontId="5" fillId="0" borderId="0" xfId="8" applyNumberFormat="1" applyFill="1" applyBorder="1" applyAlignment="1" applyProtection="1">
      <alignment vertical="center"/>
    </xf>
    <xf numFmtId="172" fontId="5" fillId="0" borderId="0" xfId="16" applyNumberFormat="1" applyFont="1" applyFill="1" applyBorder="1" applyAlignment="1" applyProtection="1">
      <alignment horizontal="center" vertical="center"/>
    </xf>
    <xf numFmtId="172" fontId="5" fillId="0" borderId="2" xfId="16" applyNumberFormat="1" applyFont="1" applyFill="1" applyBorder="1" applyAlignment="1" applyProtection="1">
      <alignment horizontal="center" vertical="center"/>
    </xf>
    <xf numFmtId="167" fontId="5" fillId="0" borderId="0" xfId="16" applyAlignment="1" applyProtection="1">
      <alignment vertical="center"/>
    </xf>
    <xf numFmtId="0" fontId="5" fillId="0" borderId="0" xfId="8" applyFont="1" applyBorder="1" applyAlignment="1" applyProtection="1">
      <alignment horizontal="center" vertical="center"/>
    </xf>
    <xf numFmtId="171" fontId="3" fillId="0" borderId="5" xfId="8" applyNumberFormat="1" applyFont="1" applyBorder="1" applyAlignment="1" applyProtection="1">
      <alignment horizontal="center" vertical="center"/>
    </xf>
    <xf numFmtId="171" fontId="8" fillId="0" borderId="0" xfId="16" applyNumberFormat="1" applyFont="1" applyBorder="1" applyAlignment="1" applyProtection="1">
      <alignment horizontal="center" vertical="center" wrapText="1"/>
    </xf>
    <xf numFmtId="171" fontId="5" fillId="0" borderId="0" xfId="8" applyNumberFormat="1" applyFont="1" applyBorder="1" applyAlignment="1" applyProtection="1">
      <alignment vertical="center" wrapText="1"/>
    </xf>
    <xf numFmtId="0" fontId="3" fillId="0" borderId="0" xfId="8" applyFont="1" applyBorder="1" applyAlignment="1" applyProtection="1">
      <alignment horizontal="center" vertical="top"/>
    </xf>
    <xf numFmtId="0" fontId="3" fillId="0" borderId="0" xfId="8" applyFont="1" applyBorder="1" applyAlignment="1" applyProtection="1">
      <alignment horizontal="right" vertical="center"/>
    </xf>
    <xf numFmtId="172" fontId="3" fillId="0" borderId="0" xfId="8" applyNumberFormat="1" applyFont="1" applyBorder="1" applyAlignment="1" applyProtection="1">
      <alignment horizontal="center" vertical="center"/>
    </xf>
    <xf numFmtId="172" fontId="5" fillId="0" borderId="0" xfId="8" applyNumberFormat="1" applyAlignment="1" applyProtection="1">
      <alignment horizontal="center" vertical="center"/>
    </xf>
    <xf numFmtId="0" fontId="5" fillId="0" borderId="0" xfId="8" applyBorder="1" applyProtection="1"/>
    <xf numFmtId="171" fontId="5" fillId="0" borderId="1" xfId="8" applyNumberFormat="1" applyFont="1" applyFill="1" applyBorder="1" applyAlignment="1" applyProtection="1">
      <alignment vertical="center"/>
    </xf>
    <xf numFmtId="171" fontId="5" fillId="0" borderId="15" xfId="8" applyNumberFormat="1" applyFont="1" applyFill="1" applyBorder="1" applyAlignment="1" applyProtection="1">
      <alignment vertical="center"/>
    </xf>
    <xf numFmtId="0" fontId="3" fillId="0" borderId="13" xfId="8" applyFont="1" applyBorder="1" applyAlignment="1" applyProtection="1">
      <alignment horizontal="center" vertical="center"/>
    </xf>
    <xf numFmtId="0" fontId="5" fillId="0" borderId="13" xfId="8" applyBorder="1" applyAlignment="1" applyProtection="1">
      <alignment horizontal="center" vertical="center"/>
    </xf>
    <xf numFmtId="0" fontId="5" fillId="0" borderId="16" xfId="8" applyFont="1" applyBorder="1" applyAlignment="1" applyProtection="1">
      <alignment vertical="center" wrapText="1"/>
    </xf>
    <xf numFmtId="0" fontId="5" fillId="0" borderId="16" xfId="8" applyBorder="1" applyAlignment="1" applyProtection="1">
      <alignment vertical="center"/>
    </xf>
    <xf numFmtId="0" fontId="6" fillId="0" borderId="13" xfId="8" applyFont="1" applyBorder="1" applyAlignment="1" applyProtection="1">
      <alignment horizontal="left" vertical="center" wrapText="1"/>
    </xf>
    <xf numFmtId="171" fontId="8" fillId="0" borderId="0" xfId="8" applyNumberFormat="1" applyFont="1" applyBorder="1" applyAlignment="1" applyProtection="1">
      <alignment horizontal="center" vertical="center"/>
    </xf>
    <xf numFmtId="171" fontId="8" fillId="0" borderId="0" xfId="16" applyNumberFormat="1" applyFont="1" applyBorder="1" applyAlignment="1" applyProtection="1">
      <alignment horizontal="center" vertical="center"/>
    </xf>
    <xf numFmtId="9" fontId="3" fillId="0" borderId="0" xfId="8" applyNumberFormat="1" applyFont="1" applyAlignment="1" applyProtection="1">
      <alignment horizontal="left" vertical="center"/>
    </xf>
    <xf numFmtId="0" fontId="3" fillId="0" borderId="5" xfId="8" applyFont="1" applyBorder="1" applyAlignment="1" applyProtection="1">
      <alignment horizontal="center" vertical="center"/>
    </xf>
    <xf numFmtId="171" fontId="8" fillId="0" borderId="0" xfId="8" applyNumberFormat="1" applyFont="1" applyBorder="1" applyAlignment="1" applyProtection="1">
      <alignment horizontal="center" vertical="center" wrapText="1"/>
    </xf>
    <xf numFmtId="171" fontId="8" fillId="0" borderId="0" xfId="8" applyNumberFormat="1" applyFont="1" applyBorder="1" applyAlignment="1" applyProtection="1">
      <alignment vertical="center" wrapText="1"/>
    </xf>
    <xf numFmtId="0" fontId="5" fillId="0" borderId="0" xfId="8" applyBorder="1" applyAlignment="1" applyProtection="1">
      <alignment horizontal="center" vertical="center"/>
    </xf>
    <xf numFmtId="167" fontId="5" fillId="0" borderId="0" xfId="16" applyNumberFormat="1" applyBorder="1" applyAlignment="1" applyProtection="1">
      <alignment horizontal="center" vertical="center"/>
    </xf>
    <xf numFmtId="167" fontId="5" fillId="0" borderId="0" xfId="16" applyNumberFormat="1" applyAlignment="1" applyProtection="1">
      <alignment horizontal="center" vertical="center"/>
    </xf>
    <xf numFmtId="167" fontId="5" fillId="0" borderId="2" xfId="16" applyNumberFormat="1" applyBorder="1" applyAlignment="1" applyProtection="1">
      <alignment horizontal="centerContinuous" vertical="center"/>
    </xf>
    <xf numFmtId="167" fontId="3" fillId="0" borderId="0" xfId="16" applyNumberFormat="1" applyFont="1" applyBorder="1" applyAlignment="1" applyProtection="1">
      <alignment horizontal="centerContinuous"/>
    </xf>
    <xf numFmtId="167" fontId="3" fillId="0" borderId="11" xfId="16" applyNumberFormat="1" applyFont="1" applyBorder="1" applyAlignment="1" applyProtection="1">
      <alignment horizontal="center" vertical="center"/>
    </xf>
    <xf numFmtId="171" fontId="5" fillId="0" borderId="15" xfId="8" applyNumberFormat="1" applyFill="1" applyBorder="1" applyAlignment="1" applyProtection="1">
      <alignment horizontal="center" vertical="center"/>
    </xf>
    <xf numFmtId="0" fontId="5" fillId="0" borderId="13" xfId="8" applyFill="1" applyBorder="1" applyAlignment="1" applyProtection="1">
      <alignment vertical="center"/>
    </xf>
    <xf numFmtId="171" fontId="5" fillId="0" borderId="5" xfId="8" applyNumberFormat="1" applyFont="1" applyBorder="1" applyAlignment="1" applyProtection="1">
      <alignment horizontal="center" vertical="center"/>
    </xf>
    <xf numFmtId="171" fontId="0" fillId="0" borderId="0" xfId="0" applyNumberFormat="1" applyProtection="1"/>
    <xf numFmtId="171" fontId="5" fillId="0" borderId="0" xfId="8" applyNumberFormat="1" applyFont="1" applyFill="1" applyAlignment="1" applyProtection="1">
      <alignment vertical="center"/>
    </xf>
    <xf numFmtId="171" fontId="3" fillId="0" borderId="5" xfId="8" applyNumberFormat="1" applyFont="1" applyFill="1" applyBorder="1" applyAlignment="1" applyProtection="1">
      <alignment horizontal="center" vertical="center"/>
    </xf>
    <xf numFmtId="171" fontId="5" fillId="0" borderId="0" xfId="8" applyNumberFormat="1" applyFill="1" applyAlignment="1" applyProtection="1">
      <alignment horizontal="center" vertical="center"/>
    </xf>
    <xf numFmtId="171" fontId="5" fillId="0" borderId="0" xfId="8" applyNumberFormat="1" applyFill="1" applyAlignment="1" applyProtection="1">
      <alignment vertical="center"/>
    </xf>
    <xf numFmtId="0" fontId="3" fillId="0" borderId="0" xfId="8" applyFont="1" applyFill="1" applyAlignment="1" applyProtection="1">
      <alignment horizontal="left" vertical="center"/>
    </xf>
    <xf numFmtId="0" fontId="5" fillId="0" borderId="0" xfId="8" applyFill="1" applyAlignment="1" applyProtection="1">
      <alignment horizontal="center" vertical="center"/>
    </xf>
    <xf numFmtId="171" fontId="3" fillId="0" borderId="5" xfId="8" applyNumberFormat="1" applyFont="1" applyBorder="1" applyAlignment="1" applyProtection="1">
      <alignment vertical="center"/>
    </xf>
    <xf numFmtId="0" fontId="3" fillId="0" borderId="0" xfId="8" applyFont="1" applyAlignment="1" applyProtection="1">
      <alignment horizontal="right" vertical="center"/>
    </xf>
    <xf numFmtId="171" fontId="3" fillId="0" borderId="0" xfId="8" applyNumberFormat="1" applyFont="1" applyBorder="1" applyAlignment="1" applyProtection="1">
      <alignment horizontal="right" vertical="center"/>
    </xf>
    <xf numFmtId="174" fontId="5" fillId="0" borderId="0" xfId="8" applyNumberFormat="1" applyAlignment="1" applyProtection="1">
      <alignment horizontal="center" vertical="center"/>
    </xf>
    <xf numFmtId="0" fontId="3" fillId="0" borderId="0" xfId="8" applyFont="1" applyBorder="1" applyAlignment="1" applyProtection="1">
      <alignment horizontal="left" vertical="center"/>
    </xf>
    <xf numFmtId="0" fontId="15" fillId="0" borderId="0" xfId="8" applyFont="1" applyAlignment="1" applyProtection="1">
      <alignment vertical="center" wrapText="1"/>
    </xf>
    <xf numFmtId="0" fontId="9" fillId="0" borderId="17" xfId="8" applyFont="1" applyBorder="1" applyAlignment="1" applyProtection="1">
      <alignment horizontal="center" vertical="center" wrapText="1"/>
    </xf>
    <xf numFmtId="0" fontId="9" fillId="0" borderId="0" xfId="8" applyFont="1" applyBorder="1" applyAlignment="1" applyProtection="1">
      <alignment horizontal="centerContinuous"/>
    </xf>
    <xf numFmtId="0" fontId="8" fillId="0" borderId="0" xfId="8" applyFont="1" applyBorder="1" applyAlignment="1" applyProtection="1">
      <alignment horizontal="centerContinuous"/>
    </xf>
    <xf numFmtId="0" fontId="15" fillId="0" borderId="0" xfId="8" applyFont="1" applyFill="1" applyAlignment="1" applyProtection="1">
      <alignment vertical="center" wrapText="1"/>
    </xf>
    <xf numFmtId="0" fontId="9" fillId="0" borderId="18" xfId="8" applyFont="1" applyBorder="1" applyAlignment="1" applyProtection="1">
      <alignment horizontal="center" vertical="center" wrapText="1"/>
    </xf>
    <xf numFmtId="0" fontId="9" fillId="0" borderId="11" xfId="8" applyFont="1" applyBorder="1" applyAlignment="1" applyProtection="1">
      <alignment horizontal="center" vertical="center" wrapText="1"/>
    </xf>
    <xf numFmtId="9" fontId="9" fillId="0" borderId="19" xfId="8" applyNumberFormat="1" applyFont="1" applyFill="1" applyBorder="1" applyAlignment="1" applyProtection="1">
      <alignment horizontal="center" vertical="center" wrapText="1"/>
    </xf>
    <xf numFmtId="9" fontId="9" fillId="0" borderId="20" xfId="8" applyNumberFormat="1" applyFont="1" applyBorder="1" applyAlignment="1" applyProtection="1">
      <alignment horizontal="center" vertical="center" wrapText="1"/>
    </xf>
    <xf numFmtId="0" fontId="6" fillId="0" borderId="0" xfId="8" applyFont="1" applyBorder="1" applyAlignment="1" applyProtection="1">
      <alignment horizontal="centerContinuous" vertical="center" wrapText="1"/>
    </xf>
    <xf numFmtId="0" fontId="3" fillId="0" borderId="0" xfId="8" applyFont="1" applyBorder="1" applyAlignment="1" applyProtection="1">
      <alignment horizontal="centerContinuous" vertical="center" wrapText="1"/>
    </xf>
    <xf numFmtId="0" fontId="9" fillId="0" borderId="5" xfId="8" applyFont="1" applyFill="1" applyBorder="1" applyAlignment="1" applyProtection="1">
      <alignment horizontal="center" vertical="center" wrapText="1"/>
    </xf>
    <xf numFmtId="0" fontId="7" fillId="0" borderId="0" xfId="8" applyFont="1" applyFill="1" applyAlignment="1" applyProtection="1">
      <alignment horizontal="center" vertical="center" wrapText="1"/>
    </xf>
    <xf numFmtId="0" fontId="3" fillId="0" borderId="21" xfId="8" applyFont="1" applyBorder="1" applyAlignment="1" applyProtection="1">
      <alignment horizontal="center" vertical="center"/>
    </xf>
    <xf numFmtId="1" fontId="5" fillId="0" borderId="13" xfId="8" applyNumberFormat="1" applyFill="1" applyBorder="1" applyAlignment="1" applyProtection="1">
      <alignment horizontal="center" vertical="center"/>
    </xf>
    <xf numFmtId="3" fontId="5" fillId="0" borderId="22" xfId="16" applyNumberFormat="1" applyFill="1" applyBorder="1" applyAlignment="1" applyProtection="1">
      <alignment horizontal="center" vertical="center"/>
    </xf>
    <xf numFmtId="3" fontId="5" fillId="0" borderId="23" xfId="16" applyNumberForma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center"/>
    </xf>
    <xf numFmtId="3" fontId="5" fillId="0" borderId="21" xfId="16" applyNumberFormat="1" applyFont="1" applyFill="1" applyBorder="1" applyAlignment="1" applyProtection="1">
      <alignment horizontal="center" vertical="center"/>
    </xf>
    <xf numFmtId="3" fontId="5" fillId="0" borderId="0" xfId="16" applyNumberFormat="1" applyFill="1" applyBorder="1" applyAlignment="1" applyProtection="1">
      <alignment horizontal="left" vertical="center"/>
    </xf>
    <xf numFmtId="175" fontId="8" fillId="0" borderId="21" xfId="8" applyNumberFormat="1" applyFont="1" applyFill="1" applyBorder="1" applyAlignment="1" applyProtection="1">
      <alignment horizontal="center" vertical="center"/>
    </xf>
    <xf numFmtId="175" fontId="8" fillId="0" borderId="23" xfId="8" applyNumberFormat="1" applyFont="1" applyFill="1" applyBorder="1" applyAlignment="1" applyProtection="1">
      <alignment horizontal="center" vertical="center"/>
    </xf>
    <xf numFmtId="10" fontId="6" fillId="0" borderId="0" xfId="6" applyNumberFormat="1" applyFont="1" applyFill="1" applyAlignment="1" applyProtection="1">
      <alignment horizontal="center" vertical="center"/>
    </xf>
    <xf numFmtId="3" fontId="5" fillId="0" borderId="24" xfId="16" applyNumberFormat="1" applyFill="1" applyBorder="1" applyAlignment="1" applyProtection="1">
      <alignment horizontal="center" vertical="center"/>
    </xf>
    <xf numFmtId="3" fontId="5" fillId="3" borderId="25" xfId="16" applyNumberFormat="1" applyFont="1" applyFill="1" applyBorder="1" applyAlignment="1" applyProtection="1">
      <alignment horizontal="center" vertical="center"/>
    </xf>
    <xf numFmtId="2" fontId="8" fillId="0" borderId="26" xfId="8" applyNumberFormat="1" applyFont="1" applyFill="1" applyBorder="1" applyAlignment="1" applyProtection="1">
      <alignment horizontal="center" vertical="center"/>
    </xf>
    <xf numFmtId="10" fontId="7" fillId="0" borderId="0" xfId="6" applyNumberFormat="1" applyFont="1" applyFill="1" applyAlignment="1" applyProtection="1">
      <alignment horizontal="center" vertical="center"/>
    </xf>
    <xf numFmtId="1" fontId="31" fillId="0" borderId="0" xfId="0" applyNumberFormat="1" applyFont="1" applyFill="1" applyBorder="1" applyAlignment="1" applyProtection="1">
      <alignment horizontal="left" vertical="center"/>
    </xf>
    <xf numFmtId="3" fontId="5" fillId="3" borderId="21" xfId="16" applyNumberFormat="1" applyFont="1" applyFill="1" applyBorder="1" applyAlignment="1" applyProtection="1">
      <alignment horizontal="center" vertical="center"/>
    </xf>
    <xf numFmtId="0" fontId="3" fillId="0" borderId="27" xfId="8" applyFont="1" applyBorder="1" applyAlignment="1" applyProtection="1">
      <alignment horizontal="center" vertical="center"/>
    </xf>
    <xf numFmtId="3" fontId="5" fillId="0" borderId="28" xfId="16" applyNumberFormat="1" applyFill="1" applyBorder="1" applyAlignment="1" applyProtection="1">
      <alignment horizontal="center" vertical="center"/>
    </xf>
    <xf numFmtId="3" fontId="5" fillId="0" borderId="26" xfId="16" applyNumberFormat="1" applyFill="1" applyBorder="1" applyAlignment="1" applyProtection="1">
      <alignment horizontal="center" vertical="center"/>
    </xf>
    <xf numFmtId="3" fontId="5" fillId="3" borderId="27" xfId="16" applyNumberFormat="1" applyFont="1" applyFill="1" applyBorder="1" applyAlignment="1" applyProtection="1">
      <alignment horizontal="center" vertical="center"/>
    </xf>
    <xf numFmtId="0" fontId="3" fillId="0" borderId="18" xfId="8" applyFont="1" applyBorder="1" applyAlignment="1" applyProtection="1">
      <alignment horizontal="center" vertical="center"/>
    </xf>
    <xf numFmtId="3" fontId="5" fillId="0" borderId="19" xfId="16" applyNumberFormat="1" applyFill="1" applyBorder="1" applyAlignment="1" applyProtection="1">
      <alignment horizontal="center" vertical="center"/>
    </xf>
    <xf numFmtId="3" fontId="5" fillId="0" borderId="29" xfId="16" applyNumberFormat="1" applyFill="1" applyBorder="1" applyAlignment="1" applyProtection="1">
      <alignment horizontal="center" vertical="center"/>
    </xf>
    <xf numFmtId="3" fontId="5" fillId="3" borderId="18" xfId="16" applyNumberFormat="1" applyFont="1" applyFill="1" applyBorder="1" applyAlignment="1" applyProtection="1">
      <alignment horizontal="center" vertical="center"/>
    </xf>
    <xf numFmtId="2" fontId="8" fillId="0" borderId="30" xfId="8" applyNumberFormat="1" applyFont="1" applyFill="1" applyBorder="1" applyAlignment="1" applyProtection="1">
      <alignment horizontal="center" vertical="center"/>
    </xf>
    <xf numFmtId="0" fontId="9" fillId="0" borderId="5" xfId="8" applyFont="1" applyBorder="1" applyAlignment="1" applyProtection="1">
      <alignment horizontal="center" vertical="center"/>
    </xf>
    <xf numFmtId="3" fontId="5" fillId="0" borderId="5" xfId="16" applyNumberFormat="1" applyBorder="1" applyAlignment="1" applyProtection="1">
      <alignment horizontal="center" vertical="center"/>
    </xf>
    <xf numFmtId="3" fontId="31" fillId="0" borderId="0" xfId="0" applyNumberFormat="1" applyFont="1" applyProtection="1"/>
    <xf numFmtId="1" fontId="31" fillId="0" borderId="0" xfId="0" applyNumberFormat="1" applyFont="1" applyProtection="1"/>
    <xf numFmtId="0" fontId="17" fillId="0" borderId="5" xfId="8" applyFont="1" applyFill="1" applyBorder="1" applyAlignment="1" applyProtection="1">
      <alignment horizontal="center" vertical="center" wrapText="1"/>
    </xf>
    <xf numFmtId="2" fontId="9" fillId="0" borderId="31" xfId="8" applyNumberFormat="1" applyFont="1" applyFill="1" applyBorder="1" applyAlignment="1" applyProtection="1">
      <alignment horizontal="center" vertical="center"/>
    </xf>
    <xf numFmtId="0" fontId="9" fillId="0" borderId="0" xfId="8" applyFont="1" applyBorder="1" applyAlignment="1" applyProtection="1">
      <alignment horizontal="center" vertical="center"/>
    </xf>
    <xf numFmtId="3" fontId="5" fillId="0" borderId="0" xfId="16" applyNumberFormat="1" applyBorder="1" applyAlignment="1" applyProtection="1">
      <alignment horizontal="center" vertical="center"/>
    </xf>
    <xf numFmtId="0" fontId="17" fillId="0" borderId="0" xfId="8" applyFont="1" applyFill="1" applyBorder="1" applyAlignment="1" applyProtection="1">
      <alignment horizontal="center" vertical="center" wrapText="1"/>
    </xf>
    <xf numFmtId="2" fontId="9" fillId="0" borderId="0" xfId="8" applyNumberFormat="1" applyFont="1" applyFill="1" applyBorder="1" applyAlignment="1" applyProtection="1">
      <alignment horizontal="center" vertical="center"/>
    </xf>
    <xf numFmtId="0" fontId="31" fillId="0" borderId="0" xfId="8" applyFont="1" applyFill="1" applyAlignment="1" applyProtection="1">
      <alignment horizontal="right" vertical="center"/>
    </xf>
    <xf numFmtId="2" fontId="31" fillId="0" borderId="0" xfId="8" applyNumberFormat="1" applyFont="1" applyFill="1" applyAlignment="1" applyProtection="1">
      <alignment horizontal="center" vertical="center"/>
    </xf>
    <xf numFmtId="0" fontId="6" fillId="0" borderId="0" xfId="8" applyFont="1" applyAlignment="1" applyProtection="1">
      <alignment vertical="center"/>
    </xf>
    <xf numFmtId="0" fontId="9" fillId="0" borderId="13" xfId="8" applyFont="1" applyBorder="1" applyAlignment="1" applyProtection="1">
      <alignment horizontal="center" vertical="center" wrapText="1"/>
    </xf>
    <xf numFmtId="0" fontId="9" fillId="0" borderId="0" xfId="8" applyFont="1" applyBorder="1" applyAlignment="1" applyProtection="1">
      <alignment horizontal="center" vertical="center" wrapText="1"/>
    </xf>
    <xf numFmtId="0" fontId="9" fillId="0" borderId="0" xfId="8" applyFont="1" applyAlignment="1" applyProtection="1">
      <alignment horizontal="centerContinuous" vertical="center"/>
    </xf>
    <xf numFmtId="0" fontId="5" fillId="0" borderId="0" xfId="8" applyAlignment="1" applyProtection="1">
      <alignment horizontal="centerContinuous" vertical="center"/>
    </xf>
    <xf numFmtId="0" fontId="8" fillId="0" borderId="0" xfId="8" applyFont="1" applyAlignment="1" applyProtection="1">
      <alignment horizontal="center" vertical="center"/>
    </xf>
    <xf numFmtId="0" fontId="14" fillId="0" borderId="0" xfId="8" applyFont="1" applyAlignment="1" applyProtection="1">
      <alignment horizontal="center" vertical="center" wrapText="1"/>
    </xf>
    <xf numFmtId="0" fontId="5" fillId="0" borderId="9" xfId="8" applyFill="1" applyBorder="1" applyAlignment="1" applyProtection="1">
      <alignment horizontal="center" vertical="center"/>
    </xf>
    <xf numFmtId="171" fontId="6" fillId="0" borderId="0" xfId="8" applyNumberFormat="1" applyFont="1" applyFill="1" applyBorder="1" applyAlignment="1" applyProtection="1">
      <alignment vertical="center"/>
    </xf>
    <xf numFmtId="171" fontId="16" fillId="0" borderId="0" xfId="8" applyNumberFormat="1" applyFont="1" applyAlignment="1" applyProtection="1">
      <alignment vertical="center"/>
    </xf>
    <xf numFmtId="4" fontId="8" fillId="0" borderId="9" xfId="8" applyNumberFormat="1" applyFont="1" applyFill="1" applyBorder="1" applyAlignment="1" applyProtection="1">
      <alignment horizontal="center" vertical="center"/>
    </xf>
    <xf numFmtId="171" fontId="6" fillId="0" borderId="32" xfId="8" applyNumberFormat="1" applyFont="1" applyFill="1" applyBorder="1" applyAlignment="1" applyProtection="1">
      <alignment vertical="center"/>
    </xf>
    <xf numFmtId="4" fontId="3" fillId="0" borderId="0" xfId="0" applyNumberFormat="1" applyFont="1" applyAlignment="1" applyProtection="1">
      <alignment horizontal="center" vertical="center"/>
    </xf>
    <xf numFmtId="4" fontId="5" fillId="0" borderId="0" xfId="0" applyNumberFormat="1" applyFont="1" applyAlignment="1" applyProtection="1">
      <alignment horizontal="center" vertical="center"/>
    </xf>
    <xf numFmtId="4" fontId="8" fillId="0" borderId="0" xfId="8" applyNumberFormat="1" applyFont="1" applyFill="1" applyBorder="1" applyAlignment="1" applyProtection="1">
      <alignment horizontal="center" vertical="center"/>
    </xf>
    <xf numFmtId="171" fontId="8" fillId="0" borderId="0" xfId="8" applyNumberFormat="1" applyFont="1" applyAlignment="1" applyProtection="1">
      <alignment vertical="center"/>
    </xf>
    <xf numFmtId="4" fontId="8" fillId="0" borderId="9" xfId="8" quotePrefix="1" applyNumberFormat="1" applyFont="1" applyFill="1" applyBorder="1" applyAlignment="1" applyProtection="1">
      <alignment horizontal="center" vertical="center"/>
    </xf>
    <xf numFmtId="0" fontId="5" fillId="0" borderId="0" xfId="8" applyFill="1" applyBorder="1" applyAlignment="1" applyProtection="1">
      <alignment vertical="center"/>
    </xf>
    <xf numFmtId="0" fontId="23" fillId="0" borderId="0" xfId="8" applyFont="1" applyAlignment="1" applyProtection="1">
      <alignment horizontal="center"/>
    </xf>
    <xf numFmtId="4" fontId="9" fillId="0" borderId="0" xfId="8" applyNumberFormat="1" applyFont="1" applyFill="1" applyBorder="1" applyAlignment="1" applyProtection="1">
      <alignment horizontal="right" vertical="center"/>
    </xf>
    <xf numFmtId="171" fontId="5" fillId="0" borderId="0" xfId="8" applyNumberFormat="1" applyProtection="1"/>
    <xf numFmtId="0" fontId="16" fillId="0" borderId="0" xfId="8" applyFont="1" applyFill="1" applyBorder="1" applyAlignment="1" applyProtection="1">
      <alignment horizontal="right" vertical="center"/>
    </xf>
    <xf numFmtId="171" fontId="20" fillId="0" borderId="1" xfId="16" applyNumberFormat="1" applyFont="1" applyFill="1" applyBorder="1" applyAlignment="1" applyProtection="1">
      <alignment vertical="center"/>
    </xf>
    <xf numFmtId="4" fontId="16" fillId="0" borderId="0" xfId="8" applyNumberFormat="1" applyFont="1" applyFill="1" applyBorder="1" applyAlignment="1" applyProtection="1">
      <alignment horizontal="right" vertical="center"/>
    </xf>
    <xf numFmtId="0" fontId="16" fillId="0" borderId="13" xfId="8" applyFont="1" applyBorder="1" applyAlignment="1" applyProtection="1">
      <alignment horizontal="right" vertical="center"/>
    </xf>
    <xf numFmtId="171" fontId="20" fillId="0" borderId="15" xfId="16" applyNumberFormat="1" applyFont="1" applyFill="1" applyBorder="1" applyAlignment="1" applyProtection="1">
      <alignment horizontal="right" vertical="center"/>
    </xf>
    <xf numFmtId="173" fontId="7" fillId="0" borderId="9" xfId="8" applyNumberFormat="1" applyFont="1" applyBorder="1" applyAlignment="1" applyProtection="1">
      <alignment horizontal="left" vertical="center"/>
    </xf>
    <xf numFmtId="4" fontId="3" fillId="0" borderId="5" xfId="8" applyNumberFormat="1" applyFont="1" applyBorder="1" applyAlignment="1" applyProtection="1">
      <alignment horizontal="center" vertical="center"/>
    </xf>
    <xf numFmtId="171" fontId="6" fillId="0" borderId="32" xfId="16" applyNumberFormat="1" applyFont="1" applyFill="1" applyBorder="1" applyAlignment="1" applyProtection="1">
      <alignment horizontal="center" vertical="center"/>
    </xf>
    <xf numFmtId="169" fontId="3" fillId="0" borderId="0" xfId="8" applyNumberFormat="1" applyFont="1" applyBorder="1" applyAlignment="1" applyProtection="1">
      <alignment horizontal="centerContinuous" vertical="center"/>
    </xf>
    <xf numFmtId="0" fontId="3" fillId="0" borderId="0" xfId="8" applyFont="1" applyBorder="1" applyAlignment="1" applyProtection="1">
      <alignment horizontal="centerContinuous" vertical="center"/>
    </xf>
    <xf numFmtId="169" fontId="3" fillId="0" borderId="0" xfId="8" applyNumberFormat="1" applyFont="1" applyBorder="1" applyAlignment="1" applyProtection="1">
      <alignment horizontal="center" vertical="center"/>
    </xf>
    <xf numFmtId="4" fontId="3" fillId="0" borderId="0" xfId="8" applyNumberFormat="1" applyFont="1" applyBorder="1" applyAlignment="1" applyProtection="1">
      <alignment horizontal="center" vertical="center"/>
    </xf>
    <xf numFmtId="0" fontId="3" fillId="0" borderId="11" xfId="8" applyFont="1" applyBorder="1" applyAlignment="1" applyProtection="1">
      <alignment vertical="center"/>
    </xf>
    <xf numFmtId="0" fontId="5" fillId="0" borderId="11" xfId="8" applyBorder="1" applyAlignment="1" applyProtection="1">
      <alignment vertical="center"/>
    </xf>
    <xf numFmtId="0" fontId="3" fillId="0" borderId="0" xfId="8" applyFont="1" applyAlignment="1" applyProtection="1">
      <alignment vertical="center" wrapText="1"/>
    </xf>
    <xf numFmtId="0" fontId="3" fillId="0" borderId="21" xfId="8" applyFont="1" applyFill="1" applyBorder="1" applyAlignment="1" applyProtection="1">
      <alignment horizontal="center" vertical="center"/>
    </xf>
    <xf numFmtId="180" fontId="5" fillId="0" borderId="24" xfId="8" applyNumberFormat="1" applyBorder="1" applyAlignment="1" applyProtection="1">
      <alignment horizontal="center" vertical="center"/>
    </xf>
    <xf numFmtId="171" fontId="5" fillId="0" borderId="0" xfId="8" applyNumberFormat="1" applyAlignment="1" applyProtection="1">
      <alignment vertical="center"/>
    </xf>
    <xf numFmtId="180" fontId="5" fillId="0" borderId="28" xfId="8" applyNumberFormat="1" applyBorder="1" applyAlignment="1" applyProtection="1">
      <alignment horizontal="center" vertical="center"/>
    </xf>
    <xf numFmtId="180" fontId="5" fillId="0" borderId="33" xfId="8" applyNumberFormat="1" applyBorder="1" applyAlignment="1" applyProtection="1">
      <alignment horizontal="center" vertical="center"/>
    </xf>
    <xf numFmtId="0" fontId="6" fillId="0" borderId="0" xfId="8" applyNumberFormat="1" applyFont="1" applyProtection="1"/>
    <xf numFmtId="175" fontId="9" fillId="0" borderId="0" xfId="8" applyNumberFormat="1" applyFont="1" applyFill="1" applyBorder="1" applyAlignment="1" applyProtection="1">
      <alignment horizontal="center" vertical="center"/>
    </xf>
    <xf numFmtId="0" fontId="15" fillId="0" borderId="0" xfId="8" applyFont="1" applyFill="1" applyBorder="1" applyAlignment="1" applyProtection="1">
      <alignment horizontal="center" vertical="center" wrapText="1"/>
    </xf>
    <xf numFmtId="0" fontId="9" fillId="0" borderId="34" xfId="8" applyFont="1" applyBorder="1" applyAlignment="1" applyProtection="1">
      <alignment horizontal="center" vertical="center"/>
    </xf>
    <xf numFmtId="9" fontId="9" fillId="0" borderId="35" xfId="8" applyNumberFormat="1" applyFont="1" applyBorder="1" applyAlignment="1" applyProtection="1">
      <alignment horizontal="center" vertical="center"/>
    </xf>
    <xf numFmtId="0" fontId="9" fillId="0" borderId="13" xfId="8" applyFont="1" applyBorder="1" applyAlignment="1" applyProtection="1">
      <alignment horizontal="left" vertical="center"/>
    </xf>
    <xf numFmtId="165" fontId="15" fillId="0" borderId="14" xfId="6" applyNumberFormat="1" applyFont="1" applyFill="1" applyBorder="1" applyAlignment="1" applyProtection="1">
      <alignment horizontal="center" vertical="center" wrapText="1"/>
    </xf>
    <xf numFmtId="0" fontId="9" fillId="0" borderId="2" xfId="8" applyFont="1" applyBorder="1" applyAlignment="1" applyProtection="1">
      <alignment horizontal="left" vertical="center"/>
    </xf>
    <xf numFmtId="0" fontId="5" fillId="0" borderId="2" xfId="8" applyBorder="1" applyAlignment="1" applyProtection="1">
      <alignment vertical="center"/>
    </xf>
    <xf numFmtId="165" fontId="15" fillId="0" borderId="0" xfId="6" applyNumberFormat="1" applyFont="1" applyFill="1" applyBorder="1" applyAlignment="1" applyProtection="1">
      <alignment horizontal="center" vertical="center" wrapText="1"/>
    </xf>
    <xf numFmtId="0" fontId="9" fillId="0" borderId="36" xfId="8" applyFont="1" applyBorder="1" applyAlignment="1" applyProtection="1">
      <alignment horizontal="left" vertical="center"/>
    </xf>
    <xf numFmtId="0" fontId="8" fillId="0" borderId="36" xfId="8" applyFont="1" applyBorder="1" applyAlignment="1" applyProtection="1">
      <alignment vertical="center"/>
    </xf>
    <xf numFmtId="0" fontId="20" fillId="0" borderId="0" xfId="8" applyFont="1" applyBorder="1" applyAlignment="1" applyProtection="1">
      <alignment horizontal="left" vertical="center"/>
    </xf>
    <xf numFmtId="0" fontId="21" fillId="0" borderId="0" xfId="8" applyFont="1" applyAlignment="1" applyProtection="1">
      <alignment vertical="center"/>
    </xf>
    <xf numFmtId="0" fontId="29" fillId="0" borderId="0" xfId="0" applyFont="1" applyFill="1" applyProtection="1"/>
    <xf numFmtId="0" fontId="3" fillId="0" borderId="1" xfId="0" applyFont="1" applyBorder="1" applyProtection="1"/>
    <xf numFmtId="0" fontId="9" fillId="0" borderId="0" xfId="8" applyFont="1" applyBorder="1" applyAlignment="1" applyProtection="1">
      <alignment horizontal="left" vertical="center"/>
    </xf>
    <xf numFmtId="0" fontId="8" fillId="0" borderId="0" xfId="8" applyFont="1" applyBorder="1" applyAlignment="1" applyProtection="1">
      <alignment vertical="center"/>
    </xf>
    <xf numFmtId="171" fontId="9" fillId="0" borderId="0" xfId="8" applyNumberFormat="1" applyFont="1" applyFill="1" applyBorder="1" applyAlignment="1" applyProtection="1">
      <alignment horizontal="center" vertical="center" wrapText="1"/>
    </xf>
    <xf numFmtId="0" fontId="9" fillId="0" borderId="0" xfId="8" applyFont="1" applyFill="1" applyBorder="1" applyAlignment="1" applyProtection="1">
      <alignment horizontal="center" vertical="center" wrapText="1"/>
    </xf>
    <xf numFmtId="9" fontId="9" fillId="4" borderId="1" xfId="8" applyNumberFormat="1" applyFont="1" applyFill="1" applyBorder="1" applyAlignment="1" applyProtection="1">
      <alignment horizontal="center" vertical="center"/>
    </xf>
    <xf numFmtId="0" fontId="9" fillId="0" borderId="1" xfId="8" applyFont="1" applyBorder="1" applyAlignment="1" applyProtection="1">
      <alignment horizontal="center" vertical="center"/>
    </xf>
    <xf numFmtId="9" fontId="9" fillId="0" borderId="1" xfId="8" applyNumberFormat="1" applyFont="1" applyBorder="1" applyAlignment="1" applyProtection="1">
      <alignment horizontal="center" vertical="center"/>
    </xf>
    <xf numFmtId="171" fontId="8" fillId="0" borderId="1" xfId="8" applyNumberFormat="1" applyFont="1" applyBorder="1" applyAlignment="1" applyProtection="1">
      <alignment vertical="center"/>
    </xf>
    <xf numFmtId="171" fontId="8" fillId="0" borderId="35" xfId="8" applyNumberFormat="1" applyFont="1" applyBorder="1" applyAlignment="1" applyProtection="1">
      <alignment vertical="center"/>
    </xf>
    <xf numFmtId="171" fontId="9" fillId="0" borderId="1" xfId="8" applyNumberFormat="1" applyFont="1" applyBorder="1" applyAlignment="1" applyProtection="1">
      <alignment vertical="center"/>
    </xf>
    <xf numFmtId="171" fontId="8" fillId="0" borderId="9" xfId="8" applyNumberFormat="1" applyFont="1" applyBorder="1" applyAlignment="1" applyProtection="1">
      <alignment vertical="center"/>
    </xf>
    <xf numFmtId="171" fontId="8" fillId="0" borderId="8" xfId="8" applyNumberFormat="1" applyFont="1" applyBorder="1" applyAlignment="1" applyProtection="1">
      <alignment vertical="center"/>
    </xf>
    <xf numFmtId="171" fontId="9" fillId="0" borderId="9" xfId="8" applyNumberFormat="1" applyFont="1" applyBorder="1" applyAlignment="1" applyProtection="1">
      <alignment vertical="center"/>
    </xf>
    <xf numFmtId="171" fontId="8" fillId="0" borderId="37" xfId="8" applyNumberFormat="1" applyFont="1" applyFill="1" applyBorder="1" applyAlignment="1" applyProtection="1">
      <alignment vertical="center" wrapText="1"/>
    </xf>
    <xf numFmtId="171" fontId="8" fillId="0" borderId="38" xfId="8" applyNumberFormat="1" applyFont="1" applyFill="1" applyBorder="1" applyAlignment="1" applyProtection="1">
      <alignment vertical="center" wrapText="1"/>
    </xf>
    <xf numFmtId="171" fontId="9" fillId="0" borderId="38" xfId="8" applyNumberFormat="1" applyFont="1" applyFill="1" applyBorder="1" applyAlignment="1" applyProtection="1">
      <alignment vertical="center" wrapText="1"/>
    </xf>
    <xf numFmtId="171" fontId="3" fillId="0" borderId="1" xfId="8" applyNumberFormat="1" applyFont="1" applyFill="1" applyBorder="1" applyAlignment="1" applyProtection="1">
      <alignment horizontal="center" vertical="center" wrapText="1"/>
    </xf>
    <xf numFmtId="0" fontId="9" fillId="0" borderId="16" xfId="8" applyFont="1" applyBorder="1" applyAlignment="1" applyProtection="1">
      <alignment horizontal="left" vertical="center"/>
    </xf>
    <xf numFmtId="171" fontId="6" fillId="0" borderId="0" xfId="8" applyNumberFormat="1" applyFont="1" applyBorder="1" applyAlignment="1" applyProtection="1">
      <alignment horizontal="right" vertical="top"/>
    </xf>
    <xf numFmtId="0" fontId="3" fillId="0" borderId="39" xfId="8" applyFont="1" applyBorder="1" applyAlignment="1" applyProtection="1">
      <alignment horizontal="center" vertical="center" wrapText="1"/>
    </xf>
    <xf numFmtId="169" fontId="6" fillId="0" borderId="0" xfId="8" applyNumberFormat="1" applyFont="1" applyAlignment="1" applyProtection="1">
      <alignment vertical="center"/>
    </xf>
    <xf numFmtId="0" fontId="9" fillId="0" borderId="40" xfId="8" applyFont="1" applyBorder="1" applyAlignment="1" applyProtection="1">
      <alignment horizontal="center" vertical="center"/>
    </xf>
    <xf numFmtId="0" fontId="6" fillId="0" borderId="0" xfId="8" applyFont="1" applyProtection="1"/>
    <xf numFmtId="0" fontId="3" fillId="0" borderId="22" xfId="8" applyFont="1" applyBorder="1" applyAlignment="1" applyProtection="1">
      <alignment horizontal="center" vertical="center"/>
    </xf>
    <xf numFmtId="171" fontId="3" fillId="0" borderId="3" xfId="8" applyNumberFormat="1" applyFont="1" applyBorder="1" applyAlignment="1" applyProtection="1">
      <alignment horizontal="center" vertical="center"/>
    </xf>
    <xf numFmtId="171" fontId="5" fillId="0" borderId="3" xfId="8" applyNumberFormat="1" applyBorder="1" applyAlignment="1" applyProtection="1">
      <alignment vertical="center"/>
    </xf>
    <xf numFmtId="171" fontId="3" fillId="0" borderId="41" xfId="8" applyNumberFormat="1" applyFont="1" applyBorder="1" applyAlignment="1" applyProtection="1">
      <alignment vertical="center"/>
    </xf>
    <xf numFmtId="171" fontId="5" fillId="0" borderId="41" xfId="8" applyNumberFormat="1" applyFill="1" applyBorder="1" applyAlignment="1" applyProtection="1">
      <alignment horizontal="right" vertical="center"/>
    </xf>
    <xf numFmtId="171" fontId="3" fillId="0" borderId="25" xfId="8" applyNumberFormat="1" applyFont="1" applyBorder="1" applyAlignment="1" applyProtection="1">
      <alignment horizontal="right" vertical="center" wrapText="1"/>
    </xf>
    <xf numFmtId="171" fontId="6" fillId="0" borderId="0" xfId="8" applyNumberFormat="1" applyFont="1" applyAlignment="1" applyProtection="1">
      <alignment vertical="center"/>
    </xf>
    <xf numFmtId="171" fontId="3" fillId="0" borderId="21" xfId="8" applyNumberFormat="1" applyFont="1" applyBorder="1" applyAlignment="1" applyProtection="1">
      <alignment horizontal="right" vertical="center" wrapText="1"/>
    </xf>
    <xf numFmtId="171" fontId="3" fillId="0" borderId="4" xfId="8" applyNumberFormat="1" applyFont="1" applyBorder="1" applyAlignment="1" applyProtection="1">
      <alignment horizontal="right" vertical="center" wrapText="1"/>
    </xf>
    <xf numFmtId="0" fontId="3" fillId="0" borderId="28" xfId="8" applyFont="1" applyBorder="1" applyAlignment="1" applyProtection="1">
      <alignment horizontal="center" vertical="center"/>
    </xf>
    <xf numFmtId="171" fontId="3" fillId="0" borderId="1" xfId="8" applyNumberFormat="1" applyFont="1" applyBorder="1" applyAlignment="1" applyProtection="1">
      <alignment horizontal="center" vertical="center"/>
    </xf>
    <xf numFmtId="171" fontId="21" fillId="0" borderId="1" xfId="8" applyNumberFormat="1" applyFont="1" applyFill="1" applyBorder="1" applyAlignment="1" applyProtection="1">
      <alignment vertical="center"/>
    </xf>
    <xf numFmtId="171" fontId="3" fillId="0" borderId="34" xfId="8" applyNumberFormat="1" applyFont="1" applyFill="1" applyBorder="1" applyAlignment="1" applyProtection="1">
      <alignment horizontal="center" vertical="center"/>
    </xf>
    <xf numFmtId="171" fontId="5" fillId="0" borderId="34" xfId="8" applyNumberFormat="1" applyFill="1" applyBorder="1" applyAlignment="1" applyProtection="1">
      <alignment horizontal="right" vertical="center"/>
    </xf>
    <xf numFmtId="171" fontId="3" fillId="0" borderId="27" xfId="8" applyNumberFormat="1" applyFont="1" applyBorder="1" applyAlignment="1" applyProtection="1">
      <alignment horizontal="right" vertical="center" wrapText="1"/>
    </xf>
    <xf numFmtId="171" fontId="5" fillId="0" borderId="27" xfId="8" applyNumberFormat="1" applyFont="1" applyBorder="1" applyAlignment="1" applyProtection="1">
      <alignment horizontal="right" vertical="center" wrapText="1"/>
    </xf>
    <xf numFmtId="171" fontId="5" fillId="0" borderId="42" xfId="8" applyNumberFormat="1" applyFont="1" applyBorder="1" applyAlignment="1" applyProtection="1">
      <alignment horizontal="right" vertical="center" wrapText="1"/>
    </xf>
    <xf numFmtId="0" fontId="5" fillId="0" borderId="0" xfId="8" applyFill="1" applyAlignment="1" applyProtection="1">
      <alignment vertical="center" wrapText="1"/>
    </xf>
    <xf numFmtId="0" fontId="3" fillId="0" borderId="33" xfId="8" applyFont="1" applyBorder="1" applyAlignment="1" applyProtection="1">
      <alignment horizontal="center" vertical="center"/>
    </xf>
    <xf numFmtId="171" fontId="3" fillId="0" borderId="43" xfId="8" applyNumberFormat="1" applyFont="1" applyBorder="1" applyAlignment="1" applyProtection="1">
      <alignment horizontal="center" vertical="center"/>
    </xf>
    <xf numFmtId="171" fontId="21" fillId="0" borderId="43" xfId="8" applyNumberFormat="1" applyFont="1" applyFill="1" applyBorder="1" applyAlignment="1" applyProtection="1">
      <alignment vertical="center"/>
    </xf>
    <xf numFmtId="171" fontId="3" fillId="0" borderId="44" xfId="8" applyNumberFormat="1" applyFont="1" applyFill="1" applyBorder="1" applyAlignment="1" applyProtection="1">
      <alignment horizontal="center" vertical="center"/>
    </xf>
    <xf numFmtId="171" fontId="5" fillId="0" borderId="44" xfId="8" applyNumberFormat="1" applyFill="1" applyBorder="1" applyAlignment="1" applyProtection="1">
      <alignment horizontal="right" vertical="center"/>
    </xf>
    <xf numFmtId="171" fontId="3" fillId="0" borderId="45" xfId="8" applyNumberFormat="1" applyFont="1" applyBorder="1" applyAlignment="1" applyProtection="1">
      <alignment horizontal="right" vertical="center" wrapText="1"/>
    </xf>
    <xf numFmtId="171" fontId="5" fillId="0" borderId="45" xfId="8" applyNumberFormat="1" applyFont="1" applyBorder="1" applyAlignment="1" applyProtection="1">
      <alignment horizontal="right" vertical="center" wrapText="1"/>
    </xf>
    <xf numFmtId="171" fontId="5" fillId="0" borderId="46" xfId="8" applyNumberFormat="1" applyFont="1" applyBorder="1" applyAlignment="1" applyProtection="1">
      <alignment horizontal="right" vertical="center" wrapText="1"/>
    </xf>
    <xf numFmtId="0" fontId="15" fillId="0" borderId="47" xfId="8" applyFont="1" applyFill="1" applyBorder="1" applyAlignment="1" applyProtection="1">
      <alignment horizontal="center" vertical="center" wrapText="1"/>
    </xf>
    <xf numFmtId="171" fontId="25" fillId="0" borderId="47" xfId="16" applyNumberFormat="1" applyFont="1" applyFill="1" applyBorder="1" applyAlignment="1" applyProtection="1">
      <alignment vertical="center"/>
    </xf>
    <xf numFmtId="171" fontId="26" fillId="0" borderId="47" xfId="8" applyNumberFormat="1" applyFont="1" applyFill="1" applyBorder="1" applyAlignment="1" applyProtection="1">
      <alignment horizontal="center" vertical="center"/>
    </xf>
    <xf numFmtId="171" fontId="25" fillId="0" borderId="47" xfId="16" applyNumberFormat="1" applyFont="1" applyFill="1" applyBorder="1" applyAlignment="1" applyProtection="1">
      <alignment horizontal="center" vertical="center"/>
    </xf>
    <xf numFmtId="171" fontId="15" fillId="0" borderId="0" xfId="8" applyNumberFormat="1" applyFont="1" applyFill="1" applyBorder="1" applyAlignment="1" applyProtection="1">
      <alignment horizontal="center" vertical="center" wrapText="1"/>
    </xf>
    <xf numFmtId="171" fontId="3" fillId="0" borderId="18" xfId="16" applyNumberFormat="1" applyFont="1" applyFill="1" applyBorder="1" applyAlignment="1" applyProtection="1">
      <alignment vertical="center"/>
    </xf>
    <xf numFmtId="171" fontId="5" fillId="0" borderId="18" xfId="16" applyNumberFormat="1" applyFont="1" applyFill="1" applyBorder="1" applyAlignment="1" applyProtection="1">
      <alignment vertical="center"/>
    </xf>
    <xf numFmtId="171" fontId="5" fillId="0" borderId="0" xfId="8" applyNumberFormat="1" applyFill="1" applyAlignment="1" applyProtection="1">
      <alignment vertical="center" wrapText="1"/>
    </xf>
    <xf numFmtId="171" fontId="6" fillId="0" borderId="0" xfId="8" applyNumberFormat="1" applyFont="1" applyAlignment="1" applyProtection="1">
      <alignment horizontal="right" vertical="center"/>
    </xf>
    <xf numFmtId="171" fontId="6" fillId="0" borderId="0" xfId="0" applyNumberFormat="1" applyFont="1" applyAlignment="1" applyProtection="1">
      <alignment horizontal="center" vertical="center"/>
    </xf>
    <xf numFmtId="0" fontId="3" fillId="0" borderId="5" xfId="8" applyFont="1" applyFill="1" applyBorder="1" applyAlignment="1" applyProtection="1">
      <alignment vertical="center"/>
    </xf>
    <xf numFmtId="0" fontId="3" fillId="0" borderId="5" xfId="8" applyFont="1" applyFill="1" applyBorder="1" applyAlignment="1" applyProtection="1">
      <alignment horizontal="center" vertical="center" wrapText="1"/>
    </xf>
    <xf numFmtId="174" fontId="3" fillId="0" borderId="5" xfId="8" applyNumberFormat="1" applyFont="1" applyFill="1" applyBorder="1" applyAlignment="1" applyProtection="1">
      <alignment horizontal="center" vertical="center" wrapText="1"/>
    </xf>
    <xf numFmtId="174" fontId="3" fillId="5" borderId="5" xfId="8" applyNumberFormat="1" applyFont="1" applyFill="1" applyBorder="1" applyAlignment="1" applyProtection="1">
      <alignment horizontal="center" vertical="center" wrapText="1"/>
    </xf>
    <xf numFmtId="174" fontId="3" fillId="6" borderId="5" xfId="8" applyNumberFormat="1" applyFont="1" applyFill="1" applyBorder="1" applyAlignment="1" applyProtection="1">
      <alignment horizontal="center" vertical="center" wrapText="1"/>
    </xf>
    <xf numFmtId="0" fontId="5" fillId="0" borderId="17" xfId="8" applyFill="1" applyBorder="1" applyAlignment="1" applyProtection="1">
      <alignment horizontal="center" vertical="center"/>
    </xf>
    <xf numFmtId="171" fontId="6" fillId="0" borderId="17" xfId="8" applyNumberFormat="1" applyFont="1" applyFill="1" applyBorder="1" applyAlignment="1" applyProtection="1">
      <alignment horizontal="centerContinuous" vertical="center"/>
    </xf>
    <xf numFmtId="171" fontId="6" fillId="0" borderId="17" xfId="8" applyNumberFormat="1" applyFont="1" applyFill="1" applyBorder="1" applyAlignment="1" applyProtection="1">
      <alignment horizontal="right" vertical="center"/>
    </xf>
    <xf numFmtId="171" fontId="3" fillId="5" borderId="48" xfId="8" applyNumberFormat="1" applyFont="1" applyFill="1" applyBorder="1" applyAlignment="1" applyProtection="1">
      <alignment horizontal="center" vertical="center"/>
    </xf>
    <xf numFmtId="171" fontId="6" fillId="6" borderId="17" xfId="8" applyNumberFormat="1" applyFont="1" applyFill="1" applyBorder="1" applyAlignment="1" applyProtection="1">
      <alignment horizontal="right" vertical="center"/>
    </xf>
    <xf numFmtId="171" fontId="3" fillId="0" borderId="48" xfId="8" applyNumberFormat="1" applyFont="1" applyFill="1" applyBorder="1" applyAlignment="1" applyProtection="1">
      <alignment horizontal="center" vertical="center"/>
    </xf>
    <xf numFmtId="0" fontId="5" fillId="0" borderId="49" xfId="8" applyFill="1" applyBorder="1" applyAlignment="1" applyProtection="1">
      <alignment vertical="center"/>
    </xf>
    <xf numFmtId="0" fontId="3" fillId="0" borderId="48" xfId="8" applyFont="1" applyFill="1" applyBorder="1" applyAlignment="1" applyProtection="1">
      <alignment horizontal="center" vertical="center"/>
    </xf>
    <xf numFmtId="171" fontId="5" fillId="0" borderId="48" xfId="8" applyNumberFormat="1" applyFont="1" applyFill="1" applyBorder="1" applyAlignment="1" applyProtection="1">
      <alignment horizontal="centerContinuous" vertical="center"/>
    </xf>
    <xf numFmtId="171" fontId="5" fillId="0" borderId="48" xfId="8" applyNumberFormat="1" applyFont="1" applyFill="1" applyBorder="1" applyAlignment="1" applyProtection="1">
      <alignment horizontal="right" vertical="center"/>
    </xf>
    <xf numFmtId="171" fontId="5" fillId="0" borderId="48" xfId="8" applyNumberFormat="1" applyFont="1" applyFill="1" applyBorder="1" applyAlignment="1" applyProtection="1">
      <alignment horizontal="center" vertical="center"/>
    </xf>
    <xf numFmtId="0" fontId="3" fillId="0" borderId="18" xfId="8" applyFont="1" applyFill="1" applyBorder="1" applyAlignment="1" applyProtection="1">
      <alignment horizontal="center" vertical="center"/>
    </xf>
    <xf numFmtId="171" fontId="5" fillId="0" borderId="18" xfId="8" applyNumberFormat="1" applyFont="1" applyFill="1" applyBorder="1" applyAlignment="1" applyProtection="1">
      <alignment horizontal="centerContinuous" vertical="center"/>
    </xf>
    <xf numFmtId="171" fontId="5" fillId="0" borderId="18" xfId="8" applyNumberFormat="1" applyFont="1" applyFill="1" applyBorder="1" applyAlignment="1" applyProtection="1">
      <alignment horizontal="right" vertical="center"/>
    </xf>
    <xf numFmtId="171" fontId="5" fillId="0" borderId="18" xfId="8" applyNumberFormat="1" applyFont="1" applyFill="1" applyBorder="1" applyAlignment="1" applyProtection="1">
      <alignment horizontal="center" vertical="center"/>
    </xf>
    <xf numFmtId="0" fontId="24" fillId="0" borderId="50" xfId="8" applyFont="1" applyBorder="1" applyAlignment="1" applyProtection="1">
      <alignment vertical="center"/>
    </xf>
    <xf numFmtId="171" fontId="24" fillId="5" borderId="51" xfId="8" applyNumberFormat="1" applyFont="1" applyFill="1" applyBorder="1" applyAlignment="1" applyProtection="1">
      <alignment horizontal="center" vertical="center"/>
    </xf>
    <xf numFmtId="0" fontId="24" fillId="0" borderId="50" xfId="8" applyFont="1" applyBorder="1" applyAlignment="1" applyProtection="1">
      <alignment horizontal="center" vertical="center"/>
    </xf>
    <xf numFmtId="171" fontId="24" fillId="6" borderId="51" xfId="8" applyNumberFormat="1" applyFont="1" applyFill="1" applyBorder="1" applyAlignment="1" applyProtection="1">
      <alignment horizontal="center" vertical="center"/>
    </xf>
    <xf numFmtId="171" fontId="24" fillId="0" borderId="50" xfId="8" applyNumberFormat="1" applyFont="1" applyFill="1" applyBorder="1" applyAlignment="1" applyProtection="1">
      <alignment horizontal="center" vertical="center"/>
    </xf>
    <xf numFmtId="10" fontId="24" fillId="0" borderId="52" xfId="6" applyNumberFormat="1" applyFont="1" applyFill="1" applyBorder="1" applyAlignment="1" applyProtection="1">
      <alignment horizontal="center" vertical="center"/>
    </xf>
    <xf numFmtId="0" fontId="24" fillId="0" borderId="0" xfId="8" applyFont="1" applyAlignment="1" applyProtection="1">
      <alignment vertical="center"/>
    </xf>
    <xf numFmtId="171" fontId="6" fillId="0" borderId="0" xfId="8" applyNumberFormat="1" applyFont="1" applyBorder="1" applyAlignment="1" applyProtection="1">
      <alignment horizontal="centerContinuous" vertical="center"/>
    </xf>
    <xf numFmtId="171" fontId="6" fillId="0" borderId="0" xfId="8" applyNumberFormat="1" applyFont="1" applyBorder="1" applyAlignment="1" applyProtection="1">
      <alignment horizontal="right" vertical="center"/>
    </xf>
    <xf numFmtId="171" fontId="3" fillId="0" borderId="0" xfId="8" applyNumberFormat="1" applyFont="1" applyFill="1" applyBorder="1" applyAlignment="1" applyProtection="1">
      <alignment horizontal="centerContinuous" vertical="center"/>
    </xf>
    <xf numFmtId="171" fontId="5" fillId="0" borderId="0" xfId="8" applyNumberFormat="1" applyBorder="1" applyAlignment="1" applyProtection="1">
      <alignment horizontal="centerContinuous" vertical="center"/>
    </xf>
    <xf numFmtId="171" fontId="6" fillId="0" borderId="0" xfId="8" applyNumberFormat="1" applyFont="1" applyFill="1" applyBorder="1" applyAlignment="1" applyProtection="1">
      <alignment horizontal="centerContinuous" vertical="center"/>
    </xf>
    <xf numFmtId="171" fontId="9" fillId="0" borderId="0" xfId="8" applyNumberFormat="1" applyFont="1" applyBorder="1" applyAlignment="1" applyProtection="1">
      <alignment horizontal="right" vertical="center"/>
    </xf>
    <xf numFmtId="0" fontId="8" fillId="0" borderId="0" xfId="8" applyFont="1" applyBorder="1" applyAlignment="1" applyProtection="1">
      <alignment horizontal="center" vertical="center"/>
    </xf>
    <xf numFmtId="0" fontId="3" fillId="0" borderId="53" xfId="8" applyFont="1" applyBorder="1" applyAlignment="1" applyProtection="1">
      <alignment horizontal="center" vertical="center" wrapText="1"/>
    </xf>
    <xf numFmtId="0" fontId="3" fillId="6" borderId="17" xfId="8" applyFont="1" applyFill="1" applyBorder="1" applyAlignment="1" applyProtection="1">
      <alignment horizontal="center" vertical="center" wrapText="1"/>
    </xf>
    <xf numFmtId="0" fontId="3" fillId="0" borderId="0" xfId="8" applyFont="1" applyFill="1" applyBorder="1" applyAlignment="1" applyProtection="1">
      <alignment horizontal="center" vertical="center" wrapText="1"/>
    </xf>
    <xf numFmtId="182" fontId="5" fillId="0" borderId="0" xfId="8" applyNumberFormat="1" applyFill="1" applyBorder="1" applyAlignment="1" applyProtection="1">
      <alignment horizontal="centerContinuous" vertical="center"/>
    </xf>
    <xf numFmtId="0" fontId="3" fillId="0" borderId="29" xfId="8" applyFont="1" applyBorder="1" applyAlignment="1" applyProtection="1">
      <alignment horizontal="center" vertical="center" wrapText="1"/>
    </xf>
    <xf numFmtId="0" fontId="3" fillId="0" borderId="19" xfId="8" applyFont="1" applyFill="1" applyBorder="1" applyAlignment="1" applyProtection="1">
      <alignment horizontal="center" vertical="center" wrapText="1"/>
    </xf>
    <xf numFmtId="0" fontId="13" fillId="6" borderId="18" xfId="8" applyFont="1" applyFill="1" applyBorder="1" applyAlignment="1" applyProtection="1">
      <alignment horizontal="center" vertical="center" wrapText="1"/>
    </xf>
    <xf numFmtId="0" fontId="3" fillId="0" borderId="17" xfId="8" applyFont="1" applyFill="1" applyBorder="1" applyAlignment="1" applyProtection="1">
      <alignment horizontal="center" vertical="center"/>
    </xf>
    <xf numFmtId="1" fontId="5" fillId="0" borderId="39" xfId="8" applyNumberFormat="1" applyFill="1" applyBorder="1" applyAlignment="1" applyProtection="1">
      <alignment horizontal="center" vertical="center"/>
    </xf>
    <xf numFmtId="2" fontId="5" fillId="0" borderId="53" xfId="8" applyNumberFormat="1" applyFill="1" applyBorder="1" applyAlignment="1" applyProtection="1">
      <alignment horizontal="center" vertical="center"/>
    </xf>
    <xf numFmtId="182" fontId="5" fillId="0" borderId="0" xfId="8" applyNumberFormat="1" applyBorder="1" applyAlignment="1" applyProtection="1">
      <alignment horizontal="centerContinuous" vertical="center"/>
    </xf>
    <xf numFmtId="171" fontId="6" fillId="6" borderId="48" xfId="8" applyNumberFormat="1" applyFont="1" applyFill="1" applyBorder="1" applyAlignment="1" applyProtection="1">
      <alignment horizontal="centerContinuous" vertical="center"/>
    </xf>
    <xf numFmtId="2" fontId="5" fillId="0" borderId="0" xfId="8" applyNumberFormat="1" applyFill="1" applyBorder="1" applyAlignment="1" applyProtection="1">
      <alignment horizontal="center" vertical="center"/>
    </xf>
    <xf numFmtId="1" fontId="5" fillId="0" borderId="49" xfId="8" applyNumberFormat="1" applyFill="1" applyBorder="1" applyAlignment="1" applyProtection="1">
      <alignment horizontal="center" vertical="center"/>
    </xf>
    <xf numFmtId="3" fontId="5" fillId="0" borderId="17" xfId="16" applyNumberFormat="1" applyFont="1" applyFill="1" applyBorder="1" applyAlignment="1" applyProtection="1">
      <alignment horizontal="center" vertical="center"/>
    </xf>
    <xf numFmtId="2" fontId="5" fillId="0" borderId="54" xfId="8" applyNumberFormat="1" applyFill="1" applyBorder="1" applyAlignment="1" applyProtection="1">
      <alignment horizontal="center" vertical="center"/>
    </xf>
    <xf numFmtId="179" fontId="3" fillId="6" borderId="48" xfId="8" applyNumberFormat="1" applyFont="1" applyFill="1" applyBorder="1" applyAlignment="1" applyProtection="1">
      <alignment horizontal="center" vertical="center"/>
    </xf>
    <xf numFmtId="3" fontId="5" fillId="0" borderId="48" xfId="16" applyNumberFormat="1" applyFont="1" applyFill="1" applyBorder="1" applyAlignment="1" applyProtection="1">
      <alignment horizontal="center" vertical="center"/>
    </xf>
    <xf numFmtId="179" fontId="3" fillId="0" borderId="0" xfId="8" applyNumberFormat="1" applyFont="1" applyFill="1" applyBorder="1" applyAlignment="1" applyProtection="1">
      <alignment horizontal="center" vertical="center"/>
    </xf>
    <xf numFmtId="1" fontId="5" fillId="0" borderId="29" xfId="8" applyNumberFormat="1" applyFill="1" applyBorder="1" applyAlignment="1" applyProtection="1">
      <alignment horizontal="center" vertical="center"/>
    </xf>
    <xf numFmtId="3" fontId="5" fillId="0" borderId="18" xfId="16" applyNumberFormat="1" applyFont="1" applyFill="1" applyBorder="1" applyAlignment="1" applyProtection="1">
      <alignment horizontal="center" vertical="center"/>
    </xf>
    <xf numFmtId="2" fontId="5" fillId="0" borderId="24" xfId="8" applyNumberFormat="1" applyFill="1" applyBorder="1" applyAlignment="1" applyProtection="1">
      <alignment horizontal="center" vertical="center"/>
    </xf>
    <xf numFmtId="179" fontId="3" fillId="6" borderId="18" xfId="8" applyNumberFormat="1" applyFont="1" applyFill="1" applyBorder="1" applyAlignment="1" applyProtection="1">
      <alignment horizontal="center" vertical="center"/>
    </xf>
    <xf numFmtId="3" fontId="3" fillId="0" borderId="5" xfId="16" applyNumberFormat="1" applyFont="1" applyBorder="1" applyAlignment="1" applyProtection="1">
      <alignment horizontal="center" vertical="center"/>
    </xf>
    <xf numFmtId="182" fontId="3" fillId="0" borderId="5" xfId="16" applyNumberFormat="1" applyFont="1" applyBorder="1" applyAlignment="1" applyProtection="1">
      <alignment horizontal="center" vertical="center"/>
    </xf>
    <xf numFmtId="182" fontId="3" fillId="0" borderId="0" xfId="16" applyNumberFormat="1" applyFont="1" applyFill="1" applyBorder="1" applyAlignment="1" applyProtection="1">
      <alignment horizontal="center" vertical="center"/>
    </xf>
    <xf numFmtId="171" fontId="3" fillId="0" borderId="0" xfId="8" applyNumberFormat="1" applyFont="1" applyFill="1" applyBorder="1" applyAlignment="1" applyProtection="1">
      <alignment horizontal="right" vertical="center"/>
    </xf>
    <xf numFmtId="0" fontId="0" fillId="0" borderId="0" xfId="0" applyFill="1" applyBorder="1" applyProtection="1"/>
    <xf numFmtId="0" fontId="5" fillId="0" borderId="0" xfId="8" applyAlignment="1" applyProtection="1">
      <alignment horizontal="left" vertical="center"/>
    </xf>
    <xf numFmtId="0" fontId="5" fillId="0" borderId="32" xfId="8" applyBorder="1" applyAlignment="1" applyProtection="1">
      <alignment vertical="center"/>
    </xf>
    <xf numFmtId="0" fontId="27" fillId="0" borderId="0" xfId="0" applyFont="1" applyProtection="1"/>
    <xf numFmtId="0" fontId="5" fillId="0" borderId="0" xfId="8" applyFont="1" applyAlignment="1" applyProtection="1">
      <alignment vertical="center"/>
    </xf>
    <xf numFmtId="0" fontId="3" fillId="0" borderId="55" xfId="8" applyFont="1" applyBorder="1" applyAlignment="1" applyProtection="1">
      <alignment horizontal="center" vertical="center" wrapText="1"/>
    </xf>
    <xf numFmtId="164" fontId="5" fillId="0" borderId="56" xfId="8" applyNumberFormat="1" applyFont="1" applyBorder="1" applyAlignment="1" applyProtection="1">
      <alignment horizontal="center" vertical="center"/>
    </xf>
    <xf numFmtId="9" fontId="5" fillId="0" borderId="57" xfId="6" applyFont="1" applyBorder="1" applyAlignment="1" applyProtection="1">
      <alignment horizontal="center" vertical="center" wrapText="1"/>
    </xf>
    <xf numFmtId="0" fontId="5" fillId="7" borderId="1" xfId="8" applyFill="1" applyBorder="1" applyAlignment="1" applyProtection="1">
      <alignment horizontal="center" vertical="center"/>
      <protection locked="0"/>
    </xf>
    <xf numFmtId="171" fontId="5" fillId="7" borderId="43" xfId="16" applyNumberFormat="1" applyFont="1" applyFill="1" applyBorder="1" applyAlignment="1" applyProtection="1">
      <alignment vertical="center" wrapText="1"/>
      <protection locked="0"/>
    </xf>
    <xf numFmtId="171" fontId="5" fillId="7" borderId="43" xfId="16" applyNumberFormat="1" applyFont="1" applyFill="1" applyBorder="1" applyAlignment="1" applyProtection="1">
      <alignment vertical="center"/>
      <protection locked="0"/>
    </xf>
    <xf numFmtId="171" fontId="5" fillId="7" borderId="43" xfId="16" applyNumberFormat="1" applyFont="1" applyFill="1" applyBorder="1" applyAlignment="1" applyProtection="1">
      <alignment horizontal="center" vertical="center"/>
      <protection locked="0"/>
    </xf>
    <xf numFmtId="171" fontId="5" fillId="7" borderId="46" xfId="16" applyNumberFormat="1" applyFont="1" applyFill="1" applyBorder="1" applyAlignment="1" applyProtection="1">
      <alignment vertical="center"/>
      <protection locked="0"/>
    </xf>
    <xf numFmtId="9" fontId="5" fillId="7" borderId="1" xfId="8" applyNumberFormat="1" applyFill="1" applyBorder="1" applyAlignment="1" applyProtection="1">
      <alignment horizontal="center" vertical="center"/>
      <protection locked="0"/>
    </xf>
    <xf numFmtId="2" fontId="8" fillId="7" borderId="27" xfId="8" applyNumberFormat="1" applyFont="1" applyFill="1" applyBorder="1" applyAlignment="1" applyProtection="1">
      <alignment horizontal="center" vertical="center"/>
      <protection locked="0"/>
    </xf>
    <xf numFmtId="2" fontId="8" fillId="7" borderId="58" xfId="8" applyNumberFormat="1" applyFont="1" applyFill="1" applyBorder="1" applyAlignment="1" applyProtection="1">
      <alignment horizontal="center" vertical="center"/>
      <protection locked="0"/>
    </xf>
    <xf numFmtId="1" fontId="5" fillId="7" borderId="13" xfId="8" applyNumberFormat="1" applyFill="1" applyBorder="1" applyAlignment="1" applyProtection="1">
      <alignment horizontal="center" vertical="center"/>
      <protection locked="0"/>
    </xf>
    <xf numFmtId="177" fontId="5" fillId="7" borderId="15" xfId="16" applyNumberFormat="1" applyFont="1" applyFill="1" applyBorder="1" applyAlignment="1" applyProtection="1">
      <alignment horizontal="right" vertical="center"/>
      <protection locked="0"/>
    </xf>
    <xf numFmtId="10" fontId="5" fillId="7" borderId="1" xfId="6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right" vertical="top"/>
    </xf>
    <xf numFmtId="10" fontId="5" fillId="0" borderId="1" xfId="6" applyNumberFormat="1" applyFont="1" applyFill="1" applyBorder="1" applyAlignment="1" applyProtection="1">
      <alignment horizontal="center" vertical="center"/>
    </xf>
    <xf numFmtId="4" fontId="3" fillId="0" borderId="59" xfId="0" applyNumberFormat="1" applyFont="1" applyFill="1" applyBorder="1" applyAlignment="1" applyProtection="1">
      <alignment horizontal="center" vertical="center" wrapText="1"/>
    </xf>
    <xf numFmtId="171" fontId="5" fillId="0" borderId="13" xfId="8" applyNumberFormat="1" applyFill="1" applyBorder="1" applyAlignment="1" applyProtection="1">
      <alignment vertical="center"/>
    </xf>
    <xf numFmtId="171" fontId="5" fillId="0" borderId="13" xfId="8" applyNumberFormat="1" applyBorder="1" applyAlignment="1" applyProtection="1">
      <alignment vertical="center"/>
    </xf>
    <xf numFmtId="171" fontId="7" fillId="0" borderId="13" xfId="8" applyNumberFormat="1" applyFont="1" applyBorder="1" applyAlignment="1" applyProtection="1">
      <alignment vertical="center" wrapText="1"/>
    </xf>
    <xf numFmtId="171" fontId="8" fillId="0" borderId="13" xfId="8" applyNumberFormat="1" applyFont="1" applyBorder="1" applyAlignment="1" applyProtection="1">
      <alignment horizontal="center" vertical="center"/>
    </xf>
    <xf numFmtId="171" fontId="9" fillId="0" borderId="13" xfId="8" applyNumberFormat="1" applyFont="1" applyBorder="1" applyAlignment="1" applyProtection="1">
      <alignment horizontal="center" vertical="center"/>
    </xf>
    <xf numFmtId="171" fontId="9" fillId="0" borderId="13" xfId="8" applyNumberFormat="1" applyFont="1" applyFill="1" applyBorder="1" applyAlignment="1" applyProtection="1">
      <alignment horizontal="center" vertical="center"/>
    </xf>
    <xf numFmtId="171" fontId="3" fillId="0" borderId="13" xfId="8" applyNumberFormat="1" applyFont="1" applyFill="1" applyBorder="1" applyAlignment="1" applyProtection="1">
      <alignment horizontal="center" vertical="center"/>
    </xf>
    <xf numFmtId="171" fontId="5" fillId="0" borderId="13" xfId="8" applyNumberFormat="1" applyFill="1" applyBorder="1" applyAlignment="1" applyProtection="1">
      <alignment horizontal="center" vertical="center"/>
    </xf>
    <xf numFmtId="0" fontId="15" fillId="0" borderId="0" xfId="8" applyFont="1" applyBorder="1" applyAlignment="1" applyProtection="1">
      <alignment vertical="center" wrapText="1"/>
    </xf>
    <xf numFmtId="4" fontId="5" fillId="0" borderId="13" xfId="8" applyNumberFormat="1" applyFill="1" applyBorder="1" applyAlignment="1" applyProtection="1">
      <alignment horizontal="center" vertical="center"/>
    </xf>
    <xf numFmtId="0" fontId="6" fillId="0" borderId="0" xfId="8" applyNumberFormat="1" applyFont="1" applyAlignment="1" applyProtection="1">
      <alignment vertical="center"/>
    </xf>
    <xf numFmtId="171" fontId="6" fillId="0" borderId="0" xfId="8" applyNumberFormat="1" applyFont="1" applyProtection="1"/>
    <xf numFmtId="171" fontId="8" fillId="0" borderId="0" xfId="8" applyNumberFormat="1" applyFont="1" applyBorder="1" applyAlignment="1" applyProtection="1">
      <alignment horizontal="centerContinuous" vertical="center"/>
    </xf>
    <xf numFmtId="171" fontId="8" fillId="0" borderId="0" xfId="8" applyNumberFormat="1" applyFont="1" applyBorder="1" applyAlignment="1" applyProtection="1">
      <alignment horizontal="right" vertical="center"/>
    </xf>
    <xf numFmtId="0" fontId="3" fillId="8" borderId="60" xfId="0" applyFont="1" applyFill="1" applyBorder="1" applyAlignment="1" applyProtection="1">
      <alignment horizontal="center" vertical="center" wrapText="1"/>
    </xf>
    <xf numFmtId="0" fontId="3" fillId="8" borderId="59" xfId="0" applyFont="1" applyFill="1" applyBorder="1" applyAlignment="1" applyProtection="1">
      <alignment horizontal="center" vertical="center" wrapText="1"/>
    </xf>
    <xf numFmtId="0" fontId="3" fillId="8" borderId="61" xfId="0" applyFont="1" applyFill="1" applyBorder="1" applyAlignment="1" applyProtection="1">
      <alignment horizontal="center" vertical="center" wrapText="1"/>
    </xf>
    <xf numFmtId="0" fontId="5" fillId="0" borderId="32" xfId="15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3" fontId="5" fillId="0" borderId="62" xfId="0" applyNumberFormat="1" applyFont="1" applyFill="1" applyBorder="1" applyAlignment="1" applyProtection="1">
      <alignment horizontal="center" vertical="center" wrapText="1"/>
    </xf>
    <xf numFmtId="3" fontId="3" fillId="0" borderId="59" xfId="0" applyNumberFormat="1" applyFont="1" applyFill="1" applyBorder="1" applyAlignment="1" applyProtection="1">
      <alignment horizontal="center" vertical="center" wrapText="1"/>
    </xf>
    <xf numFmtId="3" fontId="3" fillId="0" borderId="61" xfId="0" applyNumberFormat="1" applyFont="1" applyFill="1" applyBorder="1" applyAlignment="1" applyProtection="1">
      <alignment horizontal="center" vertical="center" wrapText="1"/>
    </xf>
    <xf numFmtId="3" fontId="3" fillId="0" borderId="35" xfId="0" applyNumberFormat="1" applyFont="1" applyFill="1" applyBorder="1" applyAlignment="1" applyProtection="1">
      <alignment horizontal="center" vertical="center" wrapText="1"/>
    </xf>
    <xf numFmtId="0" fontId="5" fillId="0" borderId="32" xfId="15" applyFont="1" applyFill="1" applyBorder="1" applyAlignment="1" applyProtection="1">
      <alignment horizontal="left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4" fontId="3" fillId="0" borderId="62" xfId="0" quotePrefix="1" applyNumberFormat="1" applyFont="1" applyFill="1" applyBorder="1" applyAlignment="1" applyProtection="1">
      <alignment horizontal="center" vertical="center" wrapText="1"/>
    </xf>
    <xf numFmtId="4" fontId="3" fillId="0" borderId="61" xfId="0" applyNumberFormat="1" applyFont="1" applyFill="1" applyBorder="1" applyAlignment="1" applyProtection="1">
      <alignment horizontal="center" vertical="center" wrapText="1"/>
    </xf>
    <xf numFmtId="4" fontId="3" fillId="0" borderId="35" xfId="0" applyNumberFormat="1" applyFont="1" applyFill="1" applyBorder="1" applyAlignment="1" applyProtection="1">
      <alignment horizontal="center" vertical="center" wrapText="1"/>
    </xf>
    <xf numFmtId="0" fontId="3" fillId="0" borderId="32" xfId="15" applyFont="1" applyFill="1" applyBorder="1" applyAlignment="1" applyProtection="1">
      <alignment horizontal="left" vertical="center"/>
    </xf>
    <xf numFmtId="0" fontId="5" fillId="0" borderId="0" xfId="15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71" fontId="3" fillId="0" borderId="62" xfId="16" quotePrefix="1" applyNumberFormat="1" applyFont="1" applyFill="1" applyBorder="1" applyAlignment="1" applyProtection="1">
      <alignment horizontal="center" vertical="center" wrapText="1"/>
    </xf>
    <xf numFmtId="171" fontId="3" fillId="0" borderId="59" xfId="16" applyNumberFormat="1" applyFont="1" applyFill="1" applyBorder="1" applyAlignment="1" applyProtection="1">
      <alignment horizontal="center" vertical="center" wrapText="1"/>
    </xf>
    <xf numFmtId="171" fontId="3" fillId="0" borderId="61" xfId="16" applyNumberFormat="1" applyFont="1" applyFill="1" applyBorder="1" applyAlignment="1" applyProtection="1">
      <alignment horizontal="center" vertical="center" wrapText="1"/>
    </xf>
    <xf numFmtId="0" fontId="18" fillId="0" borderId="32" xfId="15" applyFont="1" applyFill="1" applyBorder="1" applyAlignment="1" applyProtection="1"/>
    <xf numFmtId="0" fontId="19" fillId="0" borderId="0" xfId="15" applyFont="1" applyFill="1" applyBorder="1" applyAlignment="1" applyProtection="1">
      <alignment wrapText="1"/>
    </xf>
    <xf numFmtId="4" fontId="19" fillId="0" borderId="0" xfId="0" applyNumberFormat="1" applyFont="1" applyFill="1" applyBorder="1" applyAlignment="1" applyProtection="1">
      <alignment horizontal="center" wrapText="1"/>
    </xf>
    <xf numFmtId="171" fontId="3" fillId="0" borderId="60" xfId="16" quotePrefix="1" applyNumberFormat="1" applyFont="1" applyFill="1" applyBorder="1" applyAlignment="1" applyProtection="1">
      <alignment horizontal="center" vertical="center" wrapText="1"/>
    </xf>
    <xf numFmtId="0" fontId="18" fillId="0" borderId="0" xfId="15" applyFont="1" applyFill="1" applyBorder="1" applyAlignment="1" applyProtection="1">
      <alignment vertical="center"/>
    </xf>
    <xf numFmtId="0" fontId="19" fillId="0" borderId="0" xfId="15" applyFont="1" applyFill="1" applyBorder="1" applyAlignment="1" applyProtection="1">
      <alignment vertical="center" wrapText="1"/>
    </xf>
    <xf numFmtId="4" fontId="19" fillId="0" borderId="0" xfId="0" applyNumberFormat="1" applyFont="1" applyFill="1" applyBorder="1" applyAlignment="1" applyProtection="1">
      <alignment horizontal="center" vertical="center" wrapText="1"/>
    </xf>
    <xf numFmtId="166" fontId="3" fillId="0" borderId="63" xfId="0" applyNumberFormat="1" applyFont="1" applyFill="1" applyBorder="1" applyAlignment="1" applyProtection="1">
      <alignment horizontal="center" vertical="center" wrapText="1"/>
    </xf>
    <xf numFmtId="166" fontId="3" fillId="0" borderId="64" xfId="0" applyNumberFormat="1" applyFont="1" applyFill="1" applyBorder="1" applyAlignment="1" applyProtection="1">
      <alignment horizontal="center" vertical="center" wrapText="1"/>
    </xf>
    <xf numFmtId="183" fontId="3" fillId="0" borderId="15" xfId="0" applyNumberFormat="1" applyFont="1" applyFill="1" applyBorder="1" applyAlignment="1" applyProtection="1">
      <alignment horizontal="center" vertical="center" wrapText="1"/>
    </xf>
    <xf numFmtId="0" fontId="19" fillId="0" borderId="0" xfId="15" applyFont="1" applyFill="1" applyBorder="1" applyAlignment="1" applyProtection="1">
      <alignment horizontal="center" wrapText="1"/>
    </xf>
    <xf numFmtId="0" fontId="4" fillId="0" borderId="0" xfId="15" applyFont="1" applyFill="1" applyBorder="1" applyAlignment="1" applyProtection="1">
      <alignment wrapText="1"/>
    </xf>
    <xf numFmtId="4" fontId="4" fillId="0" borderId="0" xfId="0" applyNumberFormat="1" applyFont="1" applyFill="1" applyBorder="1" applyAlignment="1" applyProtection="1">
      <alignment horizontal="center" wrapText="1"/>
    </xf>
    <xf numFmtId="182" fontId="3" fillId="9" borderId="63" xfId="15" applyNumberFormat="1" applyFont="1" applyFill="1" applyBorder="1" applyAlignment="1" applyProtection="1">
      <alignment vertical="center" wrapText="1"/>
    </xf>
    <xf numFmtId="182" fontId="3" fillId="9" borderId="9" xfId="15" applyNumberFormat="1" applyFont="1" applyFill="1" applyBorder="1" applyAlignment="1" applyProtection="1">
      <alignment vertical="center" wrapText="1"/>
    </xf>
    <xf numFmtId="182" fontId="3" fillId="9" borderId="65" xfId="15" applyNumberFormat="1" applyFont="1" applyFill="1" applyBorder="1" applyAlignment="1" applyProtection="1">
      <alignment vertical="center" wrapText="1"/>
    </xf>
    <xf numFmtId="182" fontId="3" fillId="0" borderId="57" xfId="15" applyNumberFormat="1" applyFont="1" applyFill="1" applyBorder="1" applyAlignment="1" applyProtection="1">
      <alignment vertical="center" wrapText="1"/>
    </xf>
    <xf numFmtId="0" fontId="32" fillId="0" borderId="0" xfId="15" applyFont="1" applyFill="1" applyBorder="1" applyAlignment="1" applyProtection="1">
      <alignment wrapText="1"/>
    </xf>
    <xf numFmtId="44" fontId="3" fillId="0" borderId="1" xfId="15" applyNumberFormat="1" applyFont="1" applyFill="1" applyBorder="1" applyAlignment="1" applyProtection="1">
      <alignment vertical="center" wrapText="1"/>
    </xf>
    <xf numFmtId="4" fontId="5" fillId="7" borderId="1" xfId="8" applyNumberFormat="1" applyFill="1" applyBorder="1" applyAlignment="1" applyProtection="1">
      <alignment horizontal="center" vertical="center"/>
      <protection locked="0"/>
    </xf>
    <xf numFmtId="4" fontId="5" fillId="7" borderId="15" xfId="8" applyNumberFormat="1" applyFill="1" applyBorder="1" applyAlignment="1" applyProtection="1">
      <alignment horizontal="center" vertical="center"/>
      <protection locked="0"/>
    </xf>
    <xf numFmtId="166" fontId="21" fillId="0" borderId="0" xfId="0" applyNumberFormat="1" applyFont="1" applyFill="1" applyBorder="1" applyAlignment="1" applyProtection="1">
      <alignment horizontal="center" wrapText="1"/>
    </xf>
    <xf numFmtId="182" fontId="33" fillId="9" borderId="65" xfId="15" applyNumberFormat="1" applyFont="1" applyFill="1" applyBorder="1" applyAlignment="1" applyProtection="1">
      <alignment vertical="center" wrapText="1"/>
    </xf>
    <xf numFmtId="10" fontId="5" fillId="0" borderId="16" xfId="6" applyNumberFormat="1" applyFont="1" applyFill="1" applyBorder="1" applyAlignment="1" applyProtection="1">
      <alignment horizontal="center" vertical="center"/>
    </xf>
    <xf numFmtId="0" fontId="5" fillId="0" borderId="13" xfId="8" applyFont="1" applyBorder="1" applyAlignment="1" applyProtection="1">
      <alignment horizontal="center" vertical="center"/>
    </xf>
    <xf numFmtId="0" fontId="5" fillId="0" borderId="0" xfId="0" applyFont="1" applyProtection="1"/>
    <xf numFmtId="164" fontId="5" fillId="0" borderId="13" xfId="8" applyNumberFormat="1" applyBorder="1" applyAlignment="1" applyProtection="1">
      <alignment vertical="center"/>
      <protection locked="0"/>
    </xf>
    <xf numFmtId="0" fontId="3" fillId="0" borderId="22" xfId="8" applyFont="1" applyBorder="1" applyAlignment="1" applyProtection="1">
      <alignment horizontal="center" vertical="center" wrapText="1"/>
    </xf>
    <xf numFmtId="0" fontId="3" fillId="0" borderId="3" xfId="8" applyFont="1" applyBorder="1" applyAlignment="1" applyProtection="1">
      <alignment horizontal="center" vertical="center" wrapText="1"/>
    </xf>
    <xf numFmtId="0" fontId="3" fillId="0" borderId="33" xfId="8" applyFont="1" applyBorder="1" applyAlignment="1" applyProtection="1">
      <alignment horizontal="center" vertical="center" wrapText="1"/>
    </xf>
    <xf numFmtId="0" fontId="3" fillId="0" borderId="43" xfId="8" applyFont="1" applyBorder="1" applyAlignment="1" applyProtection="1">
      <alignment horizontal="center" vertical="center" wrapText="1"/>
    </xf>
    <xf numFmtId="0" fontId="3" fillId="0" borderId="0" xfId="8" applyFont="1" applyBorder="1" applyAlignment="1" applyProtection="1">
      <alignment horizontal="center" vertical="center" wrapText="1"/>
    </xf>
    <xf numFmtId="171" fontId="5" fillId="7" borderId="16" xfId="16" applyNumberFormat="1" applyFont="1" applyFill="1" applyBorder="1" applyAlignment="1" applyProtection="1">
      <alignment horizontal="center" vertical="center"/>
      <protection locked="0"/>
    </xf>
    <xf numFmtId="171" fontId="5" fillId="7" borderId="35" xfId="16" applyNumberFormat="1" applyFont="1" applyFill="1" applyBorder="1" applyAlignment="1" applyProtection="1">
      <alignment horizontal="center" vertical="center"/>
      <protection locked="0"/>
    </xf>
    <xf numFmtId="171" fontId="5" fillId="0" borderId="66" xfId="8" applyNumberFormat="1" applyFont="1" applyFill="1" applyBorder="1" applyAlignment="1" applyProtection="1">
      <alignment horizontal="center" vertical="center"/>
    </xf>
    <xf numFmtId="171" fontId="5" fillId="0" borderId="15" xfId="8" applyNumberFormat="1" applyFont="1" applyFill="1" applyBorder="1" applyAlignment="1" applyProtection="1">
      <alignment horizontal="center" vertical="center"/>
    </xf>
    <xf numFmtId="0" fontId="3" fillId="0" borderId="0" xfId="8" applyFont="1" applyBorder="1" applyAlignment="1" applyProtection="1">
      <alignment horizontal="center" vertical="center"/>
    </xf>
    <xf numFmtId="0" fontId="3" fillId="0" borderId="49" xfId="8" applyFont="1" applyBorder="1" applyAlignment="1" applyProtection="1">
      <alignment horizontal="center" vertical="center"/>
    </xf>
    <xf numFmtId="0" fontId="9" fillId="0" borderId="17" xfId="8" applyFont="1" applyBorder="1" applyAlignment="1" applyProtection="1">
      <alignment horizontal="center" vertical="center" wrapText="1"/>
    </xf>
    <xf numFmtId="0" fontId="9" fillId="0" borderId="18" xfId="8" applyFont="1" applyBorder="1" applyAlignment="1" applyProtection="1">
      <alignment horizontal="center" vertical="center" wrapText="1"/>
    </xf>
    <xf numFmtId="0" fontId="9" fillId="0" borderId="67" xfId="8" applyFont="1" applyFill="1" applyBorder="1" applyAlignment="1" applyProtection="1">
      <alignment horizontal="center" vertical="center" wrapText="1"/>
    </xf>
    <xf numFmtId="0" fontId="9" fillId="0" borderId="39" xfId="8" applyFont="1" applyFill="1" applyBorder="1" applyAlignment="1" applyProtection="1">
      <alignment horizontal="center" vertical="center" wrapText="1"/>
    </xf>
    <xf numFmtId="0" fontId="9" fillId="3" borderId="17" xfId="8" applyFont="1" applyFill="1" applyBorder="1" applyAlignment="1" applyProtection="1">
      <alignment horizontal="center" vertical="center" wrapText="1"/>
    </xf>
    <xf numFmtId="0" fontId="5" fillId="3" borderId="18" xfId="8" applyFill="1" applyBorder="1" applyAlignment="1" applyProtection="1">
      <alignment horizontal="center" vertical="center" wrapText="1"/>
    </xf>
    <xf numFmtId="0" fontId="9" fillId="0" borderId="68" xfId="8" applyFont="1" applyFill="1" applyBorder="1" applyAlignment="1" applyProtection="1">
      <alignment horizontal="center" wrapText="1"/>
    </xf>
    <xf numFmtId="0" fontId="9" fillId="0" borderId="31" xfId="8" applyFont="1" applyFill="1" applyBorder="1" applyAlignment="1" applyProtection="1">
      <alignment horizontal="center" wrapText="1"/>
    </xf>
    <xf numFmtId="0" fontId="7" fillId="0" borderId="34" xfId="8" applyFont="1" applyBorder="1" applyAlignment="1" applyProtection="1">
      <alignment horizontal="center" vertical="center" wrapText="1"/>
    </xf>
    <xf numFmtId="0" fontId="7" fillId="0" borderId="16" xfId="8" applyFont="1" applyBorder="1" applyAlignment="1" applyProtection="1">
      <alignment horizontal="center" vertical="center" wrapText="1"/>
    </xf>
    <xf numFmtId="0" fontId="7" fillId="0" borderId="35" xfId="8" applyFont="1" applyBorder="1" applyAlignment="1" applyProtection="1">
      <alignment horizontal="center" vertical="center" wrapText="1"/>
    </xf>
    <xf numFmtId="171" fontId="5" fillId="7" borderId="34" xfId="16" applyNumberFormat="1" applyFont="1" applyFill="1" applyBorder="1" applyAlignment="1" applyProtection="1">
      <alignment horizontal="center" vertical="center"/>
      <protection locked="0"/>
    </xf>
    <xf numFmtId="0" fontId="6" fillId="0" borderId="34" xfId="8" applyFont="1" applyBorder="1" applyAlignment="1" applyProtection="1">
      <alignment horizontal="center" vertical="center" wrapText="1"/>
    </xf>
    <xf numFmtId="0" fontId="6" fillId="0" borderId="16" xfId="8" applyFont="1" applyBorder="1" applyAlignment="1" applyProtection="1">
      <alignment horizontal="center" vertical="center" wrapText="1"/>
    </xf>
    <xf numFmtId="0" fontId="6" fillId="0" borderId="35" xfId="8" applyFont="1" applyBorder="1" applyAlignment="1" applyProtection="1">
      <alignment horizontal="center" vertical="center" wrapText="1"/>
    </xf>
    <xf numFmtId="0" fontId="3" fillId="0" borderId="2" xfId="8" applyFont="1" applyBorder="1" applyAlignment="1" applyProtection="1">
      <alignment horizontal="center" vertical="center" wrapText="1"/>
    </xf>
    <xf numFmtId="0" fontId="30" fillId="0" borderId="2" xfId="8" applyFont="1" applyFill="1" applyBorder="1" applyAlignment="1" applyProtection="1">
      <alignment horizontal="center" vertical="center" wrapText="1"/>
    </xf>
    <xf numFmtId="0" fontId="6" fillId="0" borderId="15" xfId="8" applyFont="1" applyFill="1" applyBorder="1" applyAlignment="1" applyProtection="1">
      <alignment horizontal="center" vertical="center" wrapText="1"/>
    </xf>
    <xf numFmtId="0" fontId="6" fillId="0" borderId="69" xfId="8" applyFont="1" applyFill="1" applyBorder="1" applyAlignment="1" applyProtection="1">
      <alignment horizontal="center" vertical="center" wrapText="1"/>
    </xf>
    <xf numFmtId="171" fontId="5" fillId="0" borderId="14" xfId="16" applyNumberFormat="1" applyFont="1" applyFill="1" applyBorder="1" applyAlignment="1" applyProtection="1">
      <alignment horizontal="center" vertical="center"/>
    </xf>
    <xf numFmtId="171" fontId="5" fillId="0" borderId="69" xfId="16" applyNumberFormat="1" applyFont="1" applyFill="1" applyBorder="1" applyAlignment="1" applyProtection="1">
      <alignment horizontal="center" vertical="center"/>
    </xf>
    <xf numFmtId="0" fontId="6" fillId="0" borderId="69" xfId="8" applyFont="1" applyBorder="1" applyAlignment="1" applyProtection="1">
      <alignment horizontal="center" vertical="center" wrapText="1"/>
    </xf>
    <xf numFmtId="0" fontId="6" fillId="0" borderId="13" xfId="8" applyFont="1" applyBorder="1" applyAlignment="1" applyProtection="1">
      <alignment horizontal="center" vertical="center" wrapText="1"/>
    </xf>
    <xf numFmtId="0" fontId="6" fillId="0" borderId="14" xfId="8" applyFont="1" applyBorder="1" applyAlignment="1" applyProtection="1">
      <alignment horizontal="center" vertical="center" wrapText="1"/>
    </xf>
    <xf numFmtId="171" fontId="5" fillId="7" borderId="15" xfId="16" applyNumberFormat="1" applyFont="1" applyFill="1" applyBorder="1" applyAlignment="1" applyProtection="1">
      <alignment horizontal="center" vertical="center"/>
      <protection locked="0"/>
    </xf>
    <xf numFmtId="171" fontId="15" fillId="2" borderId="34" xfId="8" applyNumberFormat="1" applyFont="1" applyFill="1" applyBorder="1" applyAlignment="1" applyProtection="1">
      <alignment horizontal="right" vertical="center"/>
    </xf>
    <xf numFmtId="171" fontId="15" fillId="2" borderId="35" xfId="8" applyNumberFormat="1" applyFont="1" applyFill="1" applyBorder="1" applyAlignment="1" applyProtection="1">
      <alignment horizontal="right" vertical="center"/>
    </xf>
    <xf numFmtId="0" fontId="8" fillId="0" borderId="13" xfId="8" applyFont="1" applyBorder="1" applyAlignment="1" applyProtection="1">
      <alignment horizontal="center" vertical="center"/>
    </xf>
    <xf numFmtId="171" fontId="5" fillId="7" borderId="1" xfId="16" applyNumberFormat="1" applyFont="1" applyFill="1" applyBorder="1" applyAlignment="1" applyProtection="1">
      <alignment horizontal="center" vertical="center"/>
      <protection locked="0"/>
    </xf>
    <xf numFmtId="171" fontId="3" fillId="0" borderId="68" xfId="8" applyNumberFormat="1" applyFont="1" applyBorder="1" applyAlignment="1" applyProtection="1">
      <alignment horizontal="right" vertical="center"/>
    </xf>
    <xf numFmtId="171" fontId="3" fillId="0" borderId="31" xfId="8" applyNumberFormat="1" applyFont="1" applyBorder="1" applyAlignment="1" applyProtection="1">
      <alignment horizontal="right" vertical="center"/>
    </xf>
    <xf numFmtId="0" fontId="5" fillId="0" borderId="34" xfId="8" applyFont="1" applyFill="1" applyBorder="1" applyAlignment="1" applyProtection="1">
      <alignment horizontal="center" vertical="center" wrapText="1"/>
    </xf>
    <xf numFmtId="0" fontId="5" fillId="0" borderId="16" xfId="8" applyFont="1" applyFill="1" applyBorder="1" applyAlignment="1" applyProtection="1">
      <alignment horizontal="center" vertical="center" wrapText="1"/>
    </xf>
    <xf numFmtId="0" fontId="5" fillId="0" borderId="35" xfId="8" applyFont="1" applyFill="1" applyBorder="1" applyAlignment="1" applyProtection="1">
      <alignment horizontal="center" vertical="center" wrapText="1"/>
    </xf>
    <xf numFmtId="0" fontId="5" fillId="0" borderId="34" xfId="8" applyFont="1" applyFill="1" applyBorder="1" applyAlignment="1" applyProtection="1">
      <alignment horizontal="left" vertical="center" wrapText="1"/>
    </xf>
    <xf numFmtId="0" fontId="5" fillId="0" borderId="16" xfId="0" applyFont="1" applyFill="1" applyBorder="1" applyProtection="1"/>
    <xf numFmtId="0" fontId="5" fillId="0" borderId="35" xfId="0" applyFont="1" applyFill="1" applyBorder="1" applyProtection="1"/>
    <xf numFmtId="0" fontId="5" fillId="0" borderId="16" xfId="0" applyFont="1" applyFill="1" applyBorder="1" applyAlignment="1" applyProtection="1">
      <alignment horizontal="center"/>
    </xf>
    <xf numFmtId="0" fontId="5" fillId="0" borderId="35" xfId="0" applyFont="1" applyFill="1" applyBorder="1" applyAlignment="1" applyProtection="1">
      <alignment horizontal="center"/>
    </xf>
    <xf numFmtId="37" fontId="3" fillId="0" borderId="22" xfId="8" applyNumberFormat="1" applyFont="1" applyBorder="1" applyAlignment="1" applyProtection="1">
      <alignment horizontal="center" vertical="center" wrapText="1"/>
    </xf>
    <xf numFmtId="37" fontId="3" fillId="0" borderId="33" xfId="8" applyNumberFormat="1" applyFont="1" applyBorder="1" applyAlignment="1" applyProtection="1">
      <alignment horizontal="center" vertical="center" wrapText="1"/>
    </xf>
    <xf numFmtId="37" fontId="3" fillId="0" borderId="3" xfId="8" applyNumberFormat="1" applyFont="1" applyBorder="1" applyAlignment="1" applyProtection="1">
      <alignment horizontal="center" vertical="center" wrapText="1"/>
    </xf>
    <xf numFmtId="37" fontId="3" fillId="0" borderId="4" xfId="8" applyNumberFormat="1" applyFont="1" applyBorder="1" applyAlignment="1" applyProtection="1">
      <alignment horizontal="center" vertical="center" wrapText="1"/>
    </xf>
    <xf numFmtId="37" fontId="3" fillId="0" borderId="43" xfId="8" applyNumberFormat="1" applyFont="1" applyBorder="1" applyAlignment="1" applyProtection="1">
      <alignment horizontal="center" vertical="center" wrapText="1"/>
    </xf>
    <xf numFmtId="37" fontId="3" fillId="0" borderId="46" xfId="8" applyNumberFormat="1" applyFont="1" applyBorder="1" applyAlignment="1" applyProtection="1">
      <alignment horizontal="center" vertical="center" wrapText="1"/>
    </xf>
    <xf numFmtId="181" fontId="5" fillId="0" borderId="15" xfId="8" applyNumberFormat="1" applyBorder="1" applyAlignment="1" applyProtection="1">
      <alignment horizontal="center" vertical="center"/>
    </xf>
    <xf numFmtId="181" fontId="5" fillId="0" borderId="55" xfId="8" applyNumberFormat="1" applyBorder="1" applyAlignment="1" applyProtection="1">
      <alignment horizontal="center" vertical="center"/>
    </xf>
    <xf numFmtId="181" fontId="5" fillId="0" borderId="1" xfId="8" applyNumberFormat="1" applyBorder="1" applyAlignment="1" applyProtection="1">
      <alignment horizontal="center" vertical="center"/>
    </xf>
    <xf numFmtId="181" fontId="5" fillId="0" borderId="42" xfId="8" applyNumberFormat="1" applyBorder="1" applyAlignment="1" applyProtection="1">
      <alignment horizontal="center" vertical="center"/>
    </xf>
    <xf numFmtId="181" fontId="5" fillId="0" borderId="43" xfId="8" applyNumberFormat="1" applyBorder="1" applyAlignment="1" applyProtection="1">
      <alignment horizontal="center" vertical="center"/>
    </xf>
    <xf numFmtId="181" fontId="5" fillId="0" borderId="46" xfId="8" applyNumberFormat="1" applyBorder="1" applyAlignment="1" applyProtection="1">
      <alignment horizontal="center" vertical="center"/>
    </xf>
    <xf numFmtId="0" fontId="9" fillId="0" borderId="68" xfId="8" applyFont="1" applyBorder="1" applyAlignment="1" applyProtection="1">
      <alignment horizontal="center" vertical="center"/>
    </xf>
    <xf numFmtId="0" fontId="9" fillId="0" borderId="31" xfId="8" applyFont="1" applyBorder="1" applyAlignment="1" applyProtection="1">
      <alignment horizontal="center" vertical="center"/>
    </xf>
    <xf numFmtId="181" fontId="3" fillId="0" borderId="68" xfId="8" applyNumberFormat="1" applyFont="1" applyBorder="1" applyAlignment="1" applyProtection="1">
      <alignment horizontal="center" vertical="center"/>
    </xf>
    <xf numFmtId="181" fontId="3" fillId="0" borderId="31" xfId="8" applyNumberFormat="1" applyFont="1" applyBorder="1" applyAlignment="1" applyProtection="1">
      <alignment horizontal="center" vertical="center"/>
    </xf>
    <xf numFmtId="171" fontId="9" fillId="0" borderId="34" xfId="8" applyNumberFormat="1" applyFont="1" applyBorder="1" applyAlignment="1" applyProtection="1">
      <alignment horizontal="center" vertical="center"/>
    </xf>
    <xf numFmtId="171" fontId="9" fillId="0" borderId="35" xfId="8" applyNumberFormat="1" applyFont="1" applyBorder="1" applyAlignment="1" applyProtection="1">
      <alignment horizontal="center" vertical="center"/>
    </xf>
    <xf numFmtId="171" fontId="9" fillId="0" borderId="32" xfId="8" applyNumberFormat="1" applyFont="1" applyBorder="1" applyAlignment="1" applyProtection="1">
      <alignment horizontal="center" vertical="center"/>
    </xf>
    <xf numFmtId="0" fontId="9" fillId="0" borderId="8" xfId="8" applyFont="1" applyBorder="1" applyAlignment="1" applyProtection="1">
      <alignment horizontal="center" vertical="center"/>
    </xf>
    <xf numFmtId="171" fontId="9" fillId="0" borderId="70" xfId="8" applyNumberFormat="1" applyFont="1" applyFill="1" applyBorder="1" applyAlignment="1" applyProtection="1">
      <alignment horizontal="center" vertical="center" wrapText="1"/>
    </xf>
    <xf numFmtId="0" fontId="9" fillId="0" borderId="38" xfId="8" applyFont="1" applyFill="1" applyBorder="1" applyAlignment="1" applyProtection="1">
      <alignment horizontal="center" vertical="center" wrapText="1"/>
    </xf>
    <xf numFmtId="171" fontId="20" fillId="0" borderId="71" xfId="8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171" fontId="5" fillId="0" borderId="16" xfId="16" applyNumberFormat="1" applyFont="1" applyFill="1" applyBorder="1" applyAlignment="1" applyProtection="1">
      <alignment horizontal="center" vertical="center"/>
    </xf>
    <xf numFmtId="0" fontId="9" fillId="0" borderId="16" xfId="8" applyFont="1" applyBorder="1" applyAlignment="1" applyProtection="1">
      <alignment horizontal="left" vertical="center"/>
    </xf>
    <xf numFmtId="0" fontId="9" fillId="0" borderId="35" xfId="8" applyFont="1" applyBorder="1" applyAlignment="1" applyProtection="1">
      <alignment horizontal="left" vertical="center"/>
    </xf>
    <xf numFmtId="0" fontId="5" fillId="10" borderId="34" xfId="8" applyFill="1" applyBorder="1" applyAlignment="1" applyProtection="1">
      <alignment horizontal="center" vertical="center"/>
    </xf>
    <xf numFmtId="0" fontId="5" fillId="10" borderId="35" xfId="8" applyFill="1" applyBorder="1" applyAlignment="1" applyProtection="1">
      <alignment horizontal="center" vertical="center"/>
    </xf>
    <xf numFmtId="0" fontId="5" fillId="3" borderId="34" xfId="8" applyFill="1" applyBorder="1" applyAlignment="1" applyProtection="1">
      <alignment horizontal="center" vertical="center"/>
    </xf>
    <xf numFmtId="0" fontId="5" fillId="3" borderId="35" xfId="8" applyFill="1" applyBorder="1" applyAlignment="1" applyProtection="1">
      <alignment horizontal="center" vertical="center"/>
    </xf>
    <xf numFmtId="0" fontId="9" fillId="0" borderId="34" xfId="8" applyFont="1" applyBorder="1" applyAlignment="1" applyProtection="1">
      <alignment horizontal="center" vertical="center"/>
    </xf>
    <xf numFmtId="0" fontId="9" fillId="0" borderId="35" xfId="8" applyFont="1" applyBorder="1" applyAlignment="1" applyProtection="1">
      <alignment horizontal="center" vertical="center"/>
    </xf>
    <xf numFmtId="0" fontId="5" fillId="0" borderId="34" xfId="8" applyBorder="1" applyAlignment="1" applyProtection="1">
      <alignment horizontal="center" vertical="center"/>
    </xf>
    <xf numFmtId="0" fontId="5" fillId="0" borderId="35" xfId="8" applyBorder="1" applyAlignment="1" applyProtection="1">
      <alignment horizontal="center" vertical="center"/>
    </xf>
    <xf numFmtId="171" fontId="8" fillId="0" borderId="34" xfId="8" applyNumberFormat="1" applyFont="1" applyBorder="1" applyAlignment="1" applyProtection="1">
      <alignment horizontal="center" vertical="center"/>
    </xf>
    <xf numFmtId="171" fontId="8" fillId="0" borderId="35" xfId="8" applyNumberFormat="1" applyFont="1" applyBorder="1" applyAlignment="1" applyProtection="1">
      <alignment horizontal="center" vertical="center"/>
    </xf>
    <xf numFmtId="171" fontId="8" fillId="0" borderId="32" xfId="8" applyNumberFormat="1" applyFont="1" applyBorder="1" applyAlignment="1" applyProtection="1">
      <alignment horizontal="center" vertical="center"/>
    </xf>
    <xf numFmtId="0" fontId="8" fillId="0" borderId="8" xfId="8" applyFont="1" applyBorder="1" applyAlignment="1" applyProtection="1">
      <alignment horizontal="center" vertical="center"/>
    </xf>
    <xf numFmtId="171" fontId="8" fillId="0" borderId="70" xfId="8" applyNumberFormat="1" applyFont="1" applyFill="1" applyBorder="1" applyAlignment="1" applyProtection="1">
      <alignment horizontal="center" vertical="center" wrapText="1"/>
    </xf>
    <xf numFmtId="0" fontId="8" fillId="0" borderId="38" xfId="8" applyFont="1" applyFill="1" applyBorder="1" applyAlignment="1" applyProtection="1">
      <alignment horizontal="center" vertical="center" wrapText="1"/>
    </xf>
    <xf numFmtId="171" fontId="8" fillId="0" borderId="38" xfId="8" applyNumberFormat="1" applyFont="1" applyFill="1" applyBorder="1" applyAlignment="1" applyProtection="1">
      <alignment horizontal="center" vertical="center" wrapText="1"/>
    </xf>
    <xf numFmtId="0" fontId="3" fillId="0" borderId="17" xfId="8" applyFont="1" applyBorder="1" applyAlignment="1" applyProtection="1">
      <alignment horizontal="center" vertical="center"/>
    </xf>
    <xf numFmtId="0" fontId="3" fillId="0" borderId="18" xfId="8" applyFont="1" applyBorder="1" applyAlignment="1" applyProtection="1">
      <alignment horizontal="center" vertical="center"/>
    </xf>
    <xf numFmtId="0" fontId="3" fillId="0" borderId="67" xfId="8" applyFont="1" applyBorder="1" applyAlignment="1" applyProtection="1">
      <alignment horizontal="center" vertical="center"/>
    </xf>
    <xf numFmtId="0" fontId="3" fillId="0" borderId="39" xfId="8" applyFont="1" applyBorder="1" applyAlignment="1" applyProtection="1">
      <alignment horizontal="center" vertical="center"/>
    </xf>
    <xf numFmtId="0" fontId="3" fillId="0" borderId="39" xfId="8" applyFont="1" applyBorder="1" applyAlignment="1" applyProtection="1">
      <alignment horizontal="center" vertical="center" wrapText="1"/>
    </xf>
    <xf numFmtId="0" fontId="3" fillId="0" borderId="49" xfId="8" applyFont="1" applyBorder="1" applyAlignment="1" applyProtection="1">
      <alignment horizontal="center" vertical="center" wrapText="1"/>
    </xf>
    <xf numFmtId="0" fontId="3" fillId="0" borderId="67" xfId="8" applyFont="1" applyBorder="1" applyAlignment="1" applyProtection="1">
      <alignment horizontal="center" vertical="center" wrapText="1"/>
    </xf>
    <xf numFmtId="0" fontId="3" fillId="0" borderId="40" xfId="8" applyFont="1" applyBorder="1" applyAlignment="1" applyProtection="1">
      <alignment horizontal="center" vertical="center" wrapText="1"/>
    </xf>
    <xf numFmtId="0" fontId="3" fillId="0" borderId="17" xfId="8" applyFont="1" applyBorder="1" applyAlignment="1" applyProtection="1">
      <alignment horizontal="center" vertical="center" wrapText="1"/>
    </xf>
    <xf numFmtId="0" fontId="3" fillId="0" borderId="18" xfId="8" applyFont="1" applyBorder="1" applyAlignment="1" applyProtection="1">
      <alignment horizontal="center" vertical="center" wrapText="1"/>
    </xf>
    <xf numFmtId="0" fontId="3" fillId="0" borderId="0" xfId="8" applyFont="1" applyAlignment="1" applyProtection="1">
      <alignment horizontal="left" vertical="center" wrapText="1"/>
    </xf>
    <xf numFmtId="174" fontId="3" fillId="6" borderId="67" xfId="8" applyNumberFormat="1" applyFont="1" applyFill="1" applyBorder="1" applyAlignment="1" applyProtection="1">
      <alignment horizontal="center" vertical="center" wrapText="1"/>
    </xf>
    <xf numFmtId="174" fontId="3" fillId="6" borderId="39" xfId="8" applyNumberFormat="1" applyFont="1" applyFill="1" applyBorder="1" applyAlignment="1" applyProtection="1">
      <alignment horizontal="center" vertical="center" wrapText="1"/>
    </xf>
    <xf numFmtId="0" fontId="5" fillId="0" borderId="72" xfId="8" applyBorder="1" applyAlignment="1" applyProtection="1">
      <alignment horizontal="center" vertical="center"/>
    </xf>
    <xf numFmtId="0" fontId="5" fillId="0" borderId="49" xfId="8" applyBorder="1" applyAlignment="1" applyProtection="1">
      <alignment horizontal="center" vertical="center"/>
    </xf>
    <xf numFmtId="171" fontId="3" fillId="0" borderId="73" xfId="8" applyNumberFormat="1" applyFont="1" applyFill="1" applyBorder="1" applyAlignment="1" applyProtection="1">
      <alignment horizontal="center" vertical="center"/>
    </xf>
    <xf numFmtId="171" fontId="3" fillId="0" borderId="74" xfId="8" applyNumberFormat="1" applyFont="1" applyFill="1" applyBorder="1" applyAlignment="1" applyProtection="1">
      <alignment horizontal="center" vertical="center"/>
    </xf>
    <xf numFmtId="171" fontId="3" fillId="0" borderId="75" xfId="8" applyNumberFormat="1" applyFont="1" applyFill="1" applyBorder="1" applyAlignment="1" applyProtection="1">
      <alignment horizontal="center" vertical="center"/>
    </xf>
    <xf numFmtId="171" fontId="3" fillId="0" borderId="76" xfId="8" applyNumberFormat="1" applyFont="1" applyFill="1" applyBorder="1" applyAlignment="1" applyProtection="1">
      <alignment horizontal="center" vertical="center"/>
    </xf>
    <xf numFmtId="0" fontId="24" fillId="0" borderId="50" xfId="8" applyFont="1" applyBorder="1" applyAlignment="1" applyProtection="1">
      <alignment horizontal="left" vertical="center"/>
    </xf>
    <xf numFmtId="171" fontId="3" fillId="0" borderId="0" xfId="8" applyNumberFormat="1" applyFont="1" applyFill="1" applyBorder="1" applyAlignment="1" applyProtection="1">
      <alignment horizontal="center" vertical="center"/>
    </xf>
    <xf numFmtId="0" fontId="9" fillId="0" borderId="17" xfId="8" applyFont="1" applyFill="1" applyBorder="1" applyAlignment="1" applyProtection="1">
      <alignment horizontal="center" vertical="center" wrapText="1"/>
    </xf>
    <xf numFmtId="0" fontId="5" fillId="0" borderId="18" xfId="8" applyFill="1" applyBorder="1" applyAlignment="1" applyProtection="1">
      <alignment horizontal="center" vertical="center" wrapText="1"/>
    </xf>
    <xf numFmtId="0" fontId="3" fillId="0" borderId="0" xfId="8" applyFont="1" applyFill="1" applyAlignment="1" applyProtection="1">
      <alignment horizontal="left" vertical="center"/>
    </xf>
    <xf numFmtId="0" fontId="5" fillId="8" borderId="1" xfId="15" applyFont="1" applyFill="1" applyBorder="1" applyAlignment="1" applyProtection="1">
      <alignment horizontal="center" vertical="center" wrapText="1"/>
    </xf>
    <xf numFmtId="0" fontId="3" fillId="8" borderId="1" xfId="15" applyFont="1" applyFill="1" applyBorder="1" applyAlignment="1" applyProtection="1">
      <alignment horizontal="left" vertical="center"/>
    </xf>
    <xf numFmtId="0" fontId="3" fillId="8" borderId="1" xfId="15" applyFont="1" applyFill="1" applyBorder="1" applyAlignment="1" applyProtection="1">
      <alignment horizontal="left" vertical="center" wrapText="1"/>
    </xf>
    <xf numFmtId="0" fontId="3" fillId="8" borderId="63" xfId="15" applyFont="1" applyFill="1" applyBorder="1" applyAlignment="1" applyProtection="1">
      <alignment horizontal="center" vertical="center"/>
    </xf>
    <xf numFmtId="0" fontId="3" fillId="8" borderId="77" xfId="15" applyFont="1" applyFill="1" applyBorder="1" applyAlignment="1" applyProtection="1">
      <alignment horizontal="center" vertical="center"/>
    </xf>
    <xf numFmtId="0" fontId="3" fillId="8" borderId="78" xfId="15" applyFont="1" applyFill="1" applyBorder="1" applyAlignment="1" applyProtection="1">
      <alignment horizontal="center" vertical="center"/>
    </xf>
    <xf numFmtId="0" fontId="3" fillId="8" borderId="79" xfId="15" applyFont="1" applyFill="1" applyBorder="1" applyAlignment="1" applyProtection="1">
      <alignment horizontal="center" vertical="center"/>
    </xf>
    <xf numFmtId="0" fontId="3" fillId="8" borderId="15" xfId="15" applyFont="1" applyFill="1" applyBorder="1" applyAlignment="1" applyProtection="1">
      <alignment horizontal="center" vertical="center"/>
    </xf>
    <xf numFmtId="0" fontId="3" fillId="8" borderId="80" xfId="15" applyFont="1" applyFill="1" applyBorder="1" applyAlignment="1" applyProtection="1">
      <alignment horizontal="center" vertical="center"/>
    </xf>
    <xf numFmtId="0" fontId="3" fillId="8" borderId="81" xfId="15" applyFont="1" applyFill="1" applyBorder="1" applyAlignment="1" applyProtection="1">
      <alignment horizontal="center" vertical="center"/>
    </xf>
    <xf numFmtId="0" fontId="3" fillId="8" borderId="82" xfId="15" applyFont="1" applyFill="1" applyBorder="1" applyAlignment="1" applyProtection="1">
      <alignment horizontal="center" vertical="center"/>
    </xf>
    <xf numFmtId="0" fontId="20" fillId="0" borderId="0" xfId="15" quotePrefix="1" applyFont="1" applyFill="1" applyBorder="1" applyAlignment="1" applyProtection="1">
      <alignment horizontal="right" wrapText="1"/>
    </xf>
    <xf numFmtId="0" fontId="3" fillId="8" borderId="77" xfId="15" applyFont="1" applyFill="1" applyBorder="1" applyAlignment="1" applyProtection="1">
      <alignment horizontal="left" vertical="center"/>
    </xf>
    <xf numFmtId="0" fontId="3" fillId="8" borderId="78" xfId="15" applyFont="1" applyFill="1" applyBorder="1" applyAlignment="1" applyProtection="1">
      <alignment horizontal="left" vertical="center"/>
    </xf>
    <xf numFmtId="0" fontId="3" fillId="8" borderId="79" xfId="15" applyFont="1" applyFill="1" applyBorder="1" applyAlignment="1" applyProtection="1">
      <alignment horizontal="left" vertical="center"/>
    </xf>
    <xf numFmtId="0" fontId="3" fillId="8" borderId="83" xfId="15" applyFont="1" applyFill="1" applyBorder="1" applyAlignment="1" applyProtection="1">
      <alignment horizontal="left" vertical="center"/>
    </xf>
    <xf numFmtId="0" fontId="3" fillId="8" borderId="84" xfId="15" applyFont="1" applyFill="1" applyBorder="1" applyAlignment="1" applyProtection="1">
      <alignment horizontal="left" vertical="center"/>
    </xf>
    <xf numFmtId="0" fontId="3" fillId="8" borderId="85" xfId="15" applyFont="1" applyFill="1" applyBorder="1" applyAlignment="1" applyProtection="1">
      <alignment horizontal="left" vertical="center"/>
    </xf>
    <xf numFmtId="0" fontId="3" fillId="8" borderId="69" xfId="15" applyFont="1" applyFill="1" applyBorder="1" applyAlignment="1" applyProtection="1">
      <alignment horizontal="left" vertical="center"/>
    </xf>
    <xf numFmtId="0" fontId="3" fillId="8" borderId="13" xfId="15" applyFont="1" applyFill="1" applyBorder="1" applyAlignment="1" applyProtection="1">
      <alignment horizontal="left" vertical="center"/>
    </xf>
    <xf numFmtId="0" fontId="3" fillId="8" borderId="14" xfId="15" applyFont="1" applyFill="1" applyBorder="1" applyAlignment="1" applyProtection="1">
      <alignment horizontal="left" vertical="center"/>
    </xf>
    <xf numFmtId="9" fontId="3" fillId="0" borderId="86" xfId="6" applyFont="1" applyBorder="1" applyAlignment="1" applyProtection="1">
      <alignment horizontal="center" vertical="center" wrapText="1"/>
    </xf>
    <xf numFmtId="9" fontId="3" fillId="0" borderId="87" xfId="6" applyFont="1" applyBorder="1" applyAlignment="1" applyProtection="1">
      <alignment horizontal="center" vertical="center" wrapText="1"/>
    </xf>
    <xf numFmtId="0" fontId="33" fillId="11" borderId="88" xfId="15" quotePrefix="1" applyFont="1" applyFill="1" applyBorder="1" applyAlignment="1" applyProtection="1">
      <alignment horizontal="left" vertical="center" wrapText="1"/>
    </xf>
    <xf numFmtId="0" fontId="33" fillId="11" borderId="89" xfId="15" quotePrefix="1" applyFont="1" applyFill="1" applyBorder="1" applyAlignment="1" applyProtection="1">
      <alignment horizontal="left" vertical="center" wrapText="1"/>
    </xf>
    <xf numFmtId="0" fontId="33" fillId="11" borderId="90" xfId="15" quotePrefix="1" applyFont="1" applyFill="1" applyBorder="1" applyAlignment="1" applyProtection="1">
      <alignment horizontal="left" vertical="center" wrapText="1"/>
    </xf>
    <xf numFmtId="0" fontId="3" fillId="0" borderId="86" xfId="15" applyFont="1" applyFill="1" applyBorder="1" applyAlignment="1" applyProtection="1">
      <alignment horizontal="left" vertical="center" wrapText="1"/>
    </xf>
    <xf numFmtId="0" fontId="3" fillId="0" borderId="87" xfId="15" applyFont="1" applyFill="1" applyBorder="1" applyAlignment="1" applyProtection="1">
      <alignment horizontal="left" vertical="center" wrapText="1"/>
    </xf>
    <xf numFmtId="0" fontId="3" fillId="12" borderId="86" xfId="8" applyFont="1" applyFill="1" applyBorder="1" applyAlignment="1" applyProtection="1">
      <alignment horizontal="center" vertical="center" wrapText="1"/>
    </xf>
    <xf numFmtId="0" fontId="3" fillId="12" borderId="87" xfId="8" applyFont="1" applyFill="1" applyBorder="1" applyAlignment="1" applyProtection="1">
      <alignment horizontal="center" vertical="center" wrapText="1"/>
    </xf>
    <xf numFmtId="0" fontId="3" fillId="12" borderId="57" xfId="8" applyFont="1" applyFill="1" applyBorder="1" applyAlignment="1" applyProtection="1">
      <alignment horizontal="center" vertical="center" wrapText="1"/>
    </xf>
    <xf numFmtId="0" fontId="3" fillId="0" borderId="24" xfId="8" applyFont="1" applyBorder="1" applyAlignment="1" applyProtection="1">
      <alignment horizontal="center" vertical="center" wrapText="1"/>
    </xf>
    <xf numFmtId="0" fontId="3" fillId="0" borderId="15" xfId="8" applyFont="1" applyBorder="1" applyAlignment="1" applyProtection="1">
      <alignment horizontal="center" vertical="center" wrapText="1"/>
    </xf>
    <xf numFmtId="164" fontId="5" fillId="0" borderId="91" xfId="8" applyNumberFormat="1" applyFont="1" applyBorder="1" applyAlignment="1" applyProtection="1">
      <alignment horizontal="center" vertical="center"/>
    </xf>
    <xf numFmtId="164" fontId="5" fillId="0" borderId="66" xfId="8" applyNumberFormat="1" applyFont="1" applyBorder="1" applyAlignment="1" applyProtection="1">
      <alignment horizontal="center" vertical="center"/>
    </xf>
  </cellXfs>
  <cellStyles count="19">
    <cellStyle name="Dezimal 2" xfId="1"/>
    <cellStyle name="Euro" xfId="2"/>
    <cellStyle name="Euro 2" xfId="3"/>
    <cellStyle name="Euro 2 2" xfId="4"/>
    <cellStyle name="Formelfeld" xfId="5"/>
    <cellStyle name="Prozent" xfId="6" builtinId="5"/>
    <cellStyle name="Prozent 2" xfId="7"/>
    <cellStyle name="Standard" xfId="0" builtinId="0"/>
    <cellStyle name="Standard 2" xfId="8"/>
    <cellStyle name="Standard 2 2" xfId="9"/>
    <cellStyle name="Standard 2 3" xfId="10"/>
    <cellStyle name="Standard 2 4" xfId="11"/>
    <cellStyle name="Standard 3" xfId="12"/>
    <cellStyle name="Standard 3 2" xfId="13"/>
    <cellStyle name="Standard 4" xfId="14"/>
    <cellStyle name="Standard 5" xfId="15"/>
    <cellStyle name="Währung" xfId="16" builtinId="4"/>
    <cellStyle name="Währung 2" xfId="17"/>
    <cellStyle name="Währung 2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N211"/>
  <sheetViews>
    <sheetView tabSelected="1" zoomScale="110" zoomScaleNormal="110" workbookViewId="0"/>
  </sheetViews>
  <sheetFormatPr baseColWidth="10" defaultRowHeight="12.75" x14ac:dyDescent="0.2"/>
  <cols>
    <col min="1" max="1" width="11" customWidth="1"/>
    <col min="2" max="2" width="11.28515625" customWidth="1"/>
    <col min="3" max="3" width="10.7109375" customWidth="1"/>
    <col min="4" max="4" width="14.5703125" customWidth="1"/>
    <col min="5" max="5" width="12.85546875" customWidth="1"/>
    <col min="6" max="6" width="12.7109375" customWidth="1"/>
    <col min="7" max="7" width="12.28515625" customWidth="1"/>
    <col min="8" max="8" width="12.85546875" bestFit="1" customWidth="1"/>
    <col min="9" max="9" width="14.42578125" customWidth="1"/>
    <col min="10" max="10" width="9.5703125" customWidth="1"/>
    <col min="11" max="11" width="6.28515625" customWidth="1"/>
    <col min="12" max="12" width="17.85546875" customWidth="1"/>
    <col min="13" max="13" width="12.42578125" customWidth="1"/>
    <col min="14" max="14" width="7.140625" bestFit="1" customWidth="1"/>
  </cols>
  <sheetData>
    <row r="1" spans="1:14" ht="18" x14ac:dyDescent="0.2">
      <c r="A1" s="1" t="s">
        <v>151</v>
      </c>
      <c r="B1" s="2"/>
      <c r="C1" s="3"/>
      <c r="D1" s="3"/>
      <c r="E1" s="4"/>
      <c r="F1" s="4"/>
      <c r="G1" s="4"/>
      <c r="H1" s="4"/>
      <c r="I1" s="3"/>
      <c r="J1" s="359" t="s">
        <v>150</v>
      </c>
      <c r="K1" s="5"/>
      <c r="L1" s="5"/>
      <c r="M1" s="5"/>
      <c r="N1" s="5"/>
    </row>
    <row r="2" spans="1:14" x14ac:dyDescent="0.2">
      <c r="A2" s="6"/>
      <c r="B2" s="6"/>
      <c r="C2" s="6"/>
      <c r="D2" s="7"/>
      <c r="E2" s="7"/>
      <c r="F2" s="7"/>
      <c r="G2" s="7"/>
      <c r="H2" s="7"/>
      <c r="I2" s="6"/>
      <c r="J2" s="6"/>
      <c r="K2" s="6"/>
      <c r="L2" s="6"/>
      <c r="M2" s="6"/>
      <c r="N2" s="6"/>
    </row>
    <row r="3" spans="1:14" x14ac:dyDescent="0.2">
      <c r="A3" s="8" t="s">
        <v>100</v>
      </c>
      <c r="B3" s="6"/>
      <c r="C3" s="9"/>
      <c r="D3" s="7"/>
      <c r="E3" s="9"/>
      <c r="F3" s="7"/>
      <c r="G3" s="8"/>
      <c r="H3" s="8"/>
      <c r="I3" s="8"/>
      <c r="J3" s="6"/>
      <c r="K3" s="6"/>
      <c r="L3" s="6"/>
      <c r="M3" s="6"/>
      <c r="N3" s="6"/>
    </row>
    <row r="4" spans="1:14" x14ac:dyDescent="0.2">
      <c r="A4" s="8"/>
      <c r="B4" s="6"/>
      <c r="C4" s="9"/>
      <c r="D4" s="7"/>
      <c r="E4" s="9"/>
      <c r="F4" s="10"/>
      <c r="G4" s="11"/>
      <c r="H4" s="12"/>
      <c r="I4" s="13"/>
      <c r="J4" s="6"/>
      <c r="K4" s="6"/>
      <c r="L4" s="6"/>
      <c r="M4" s="6"/>
      <c r="N4" s="6"/>
    </row>
    <row r="5" spans="1:14" x14ac:dyDescent="0.2">
      <c r="A5" s="6"/>
      <c r="B5" s="14" t="s">
        <v>2</v>
      </c>
      <c r="C5" s="7"/>
      <c r="D5" s="7" t="s">
        <v>3</v>
      </c>
      <c r="E5" s="7"/>
      <c r="F5" s="7"/>
      <c r="G5" s="7"/>
      <c r="H5" s="7"/>
      <c r="I5" s="6"/>
      <c r="J5" s="6"/>
      <c r="K5" s="6"/>
      <c r="L5" s="6"/>
      <c r="M5" s="6"/>
      <c r="N5" s="6"/>
    </row>
    <row r="6" spans="1:14" x14ac:dyDescent="0.2">
      <c r="A6" s="6"/>
      <c r="B6" s="15">
        <f>D84</f>
        <v>0</v>
      </c>
      <c r="C6" s="7" t="s">
        <v>4</v>
      </c>
      <c r="D6" s="348"/>
      <c r="E6" s="6"/>
      <c r="F6" s="7"/>
      <c r="G6" s="7"/>
      <c r="H6" s="7"/>
      <c r="I6" s="6"/>
      <c r="J6" s="6"/>
      <c r="K6" s="6"/>
      <c r="L6" s="6"/>
      <c r="M6" s="6"/>
      <c r="N6" s="6"/>
    </row>
    <row r="7" spans="1:14" x14ac:dyDescent="0.2">
      <c r="A7" s="6" t="s">
        <v>5</v>
      </c>
      <c r="B7" s="16">
        <v>1</v>
      </c>
      <c r="C7" s="7" t="s">
        <v>4</v>
      </c>
      <c r="D7" s="17" t="e">
        <f>D6/(D76+D77)</f>
        <v>#DIV/0!</v>
      </c>
      <c r="E7" s="18"/>
      <c r="F7" s="19"/>
      <c r="G7" s="20"/>
      <c r="H7" s="21"/>
      <c r="I7" s="22"/>
      <c r="J7" s="6"/>
      <c r="K7" s="6"/>
      <c r="L7" s="6"/>
      <c r="M7" s="6"/>
      <c r="N7" s="6"/>
    </row>
    <row r="8" spans="1:14" x14ac:dyDescent="0.2">
      <c r="A8" s="6"/>
      <c r="B8" s="6"/>
      <c r="C8" s="6"/>
      <c r="D8" s="6"/>
      <c r="E8" s="6"/>
      <c r="F8" s="6"/>
      <c r="G8" s="9"/>
      <c r="H8" s="21"/>
      <c r="I8" s="13"/>
      <c r="J8" s="6"/>
      <c r="K8" s="6"/>
      <c r="L8" s="6"/>
      <c r="M8" s="6"/>
      <c r="N8" s="6"/>
    </row>
    <row r="9" spans="1:14" x14ac:dyDescent="0.2">
      <c r="A9" s="23" t="s">
        <v>143</v>
      </c>
      <c r="B9" s="24"/>
      <c r="C9" s="24"/>
      <c r="D9" s="24"/>
      <c r="E9" s="24"/>
      <c r="F9" s="25"/>
      <c r="G9" s="25"/>
      <c r="H9" s="25"/>
      <c r="I9" s="25"/>
      <c r="J9" s="25"/>
      <c r="K9" s="25"/>
      <c r="L9" s="25"/>
      <c r="M9" s="25"/>
      <c r="N9" s="25"/>
    </row>
    <row r="10" spans="1:14" ht="13.5" thickBo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ht="12.75" customHeight="1" x14ac:dyDescent="0.2">
      <c r="A11" s="426" t="s">
        <v>103</v>
      </c>
      <c r="B11" s="427"/>
      <c r="C11" s="427"/>
      <c r="D11" s="26">
        <v>2</v>
      </c>
      <c r="E11" s="26">
        <v>3</v>
      </c>
      <c r="F11" s="26">
        <v>4</v>
      </c>
      <c r="G11" s="26">
        <v>5</v>
      </c>
      <c r="H11" s="26" t="s">
        <v>104</v>
      </c>
      <c r="I11" s="27" t="s">
        <v>102</v>
      </c>
      <c r="J11" s="25"/>
      <c r="K11" s="25"/>
      <c r="L11" s="25"/>
      <c r="M11" s="25"/>
      <c r="N11" s="25"/>
    </row>
    <row r="12" spans="1:14" ht="13.5" customHeight="1" thickBot="1" x14ac:dyDescent="0.25">
      <c r="A12" s="428" t="s">
        <v>122</v>
      </c>
      <c r="B12" s="429"/>
      <c r="C12" s="429"/>
      <c r="D12" s="349"/>
      <c r="E12" s="349"/>
      <c r="F12" s="349"/>
      <c r="G12" s="350"/>
      <c r="H12" s="351"/>
      <c r="I12" s="352"/>
      <c r="J12" s="25"/>
      <c r="K12" s="25"/>
      <c r="L12" s="25"/>
      <c r="M12" s="25"/>
      <c r="N12" s="25"/>
    </row>
    <row r="13" spans="1:14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ht="12.75" customHeight="1" x14ac:dyDescent="0.2">
      <c r="A14" s="430" t="s">
        <v>134</v>
      </c>
      <c r="B14" s="430"/>
      <c r="C14" s="430"/>
      <c r="D14" s="430"/>
      <c r="E14" s="430"/>
      <c r="F14" s="430"/>
      <c r="G14" s="430"/>
      <c r="H14" s="430"/>
      <c r="I14" s="430"/>
      <c r="J14" s="430"/>
      <c r="K14" s="6"/>
      <c r="L14" s="6"/>
      <c r="M14" s="6"/>
      <c r="N14" s="6"/>
    </row>
    <row r="15" spans="1:14" ht="13.5" thickBot="1" x14ac:dyDescent="0.25">
      <c r="A15" s="6"/>
      <c r="B15" s="6"/>
      <c r="C15" s="6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</row>
    <row r="16" spans="1:14" ht="13.5" thickBot="1" x14ac:dyDescent="0.25">
      <c r="A16" s="6"/>
      <c r="B16" s="28">
        <v>365</v>
      </c>
      <c r="C16" s="7" t="s">
        <v>6</v>
      </c>
      <c r="D16" s="29">
        <f>D19</f>
        <v>0</v>
      </c>
      <c r="E16" s="7" t="s">
        <v>6</v>
      </c>
      <c r="F16" s="30">
        <f>D6</f>
        <v>0</v>
      </c>
      <c r="G16" s="7" t="s">
        <v>7</v>
      </c>
      <c r="H16" s="31">
        <f>(B16*F16)*D16</f>
        <v>0</v>
      </c>
      <c r="I16" s="6"/>
      <c r="J16" s="32"/>
      <c r="K16" s="6"/>
      <c r="L16" s="6"/>
      <c r="M16" s="6"/>
      <c r="N16" s="6"/>
    </row>
    <row r="17" spans="1:14" ht="13.5" thickBot="1" x14ac:dyDescent="0.25">
      <c r="A17" s="6"/>
      <c r="B17" s="28">
        <v>365</v>
      </c>
      <c r="C17" s="7" t="s">
        <v>6</v>
      </c>
      <c r="D17" s="29">
        <v>1</v>
      </c>
      <c r="E17" s="7" t="s">
        <v>6</v>
      </c>
      <c r="F17" s="30">
        <f>D6</f>
        <v>0</v>
      </c>
      <c r="G17" s="7" t="s">
        <v>7</v>
      </c>
      <c r="H17" s="31">
        <f>(B17*F17)*D17</f>
        <v>0</v>
      </c>
      <c r="I17" s="6"/>
      <c r="J17" s="6"/>
      <c r="K17" s="6"/>
      <c r="L17" s="6"/>
      <c r="M17" s="6"/>
      <c r="N17" s="6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33"/>
      <c r="B19" s="33"/>
      <c r="C19" s="34" t="s">
        <v>133</v>
      </c>
      <c r="D19" s="353"/>
      <c r="E19" s="35" t="str">
        <f>IF(AND(D19&gt;0,D19&lt;95%),"FEHLER - Der prospektive Auslastungsgrad muss mindestens 95% betragen.","")</f>
        <v/>
      </c>
      <c r="F19" s="7"/>
      <c r="G19" s="36"/>
      <c r="H19" s="7"/>
      <c r="I19" s="6"/>
      <c r="J19" s="6"/>
      <c r="K19" s="6"/>
      <c r="L19" s="6"/>
      <c r="M19" s="6"/>
      <c r="N19" s="6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8" t="s">
        <v>105</v>
      </c>
      <c r="B21" s="6"/>
      <c r="C21" s="7"/>
      <c r="D21" s="37"/>
      <c r="E21" s="7"/>
      <c r="F21" s="7"/>
      <c r="G21" s="36"/>
      <c r="H21" s="7"/>
      <c r="I21" s="6"/>
      <c r="J21" s="6"/>
      <c r="K21" s="6"/>
      <c r="L21" s="6"/>
      <c r="M21" s="6"/>
      <c r="N21" s="6"/>
    </row>
    <row r="22" spans="1:14" x14ac:dyDescent="0.2">
      <c r="A22" s="8"/>
      <c r="B22" s="6"/>
      <c r="C22" s="7"/>
      <c r="D22" s="37"/>
      <c r="E22" s="7"/>
      <c r="F22" s="36"/>
      <c r="G22" s="36"/>
      <c r="H22" s="7"/>
      <c r="I22" s="6"/>
      <c r="J22" s="6"/>
      <c r="K22" s="6"/>
      <c r="L22" s="6"/>
      <c r="M22" s="6"/>
      <c r="N22" s="6"/>
    </row>
    <row r="23" spans="1:14" x14ac:dyDescent="0.2">
      <c r="A23" s="8"/>
      <c r="B23" s="8"/>
      <c r="C23" s="8"/>
      <c r="D23" s="6"/>
      <c r="E23" s="38"/>
      <c r="F23" s="39" t="s">
        <v>8</v>
      </c>
      <c r="G23" s="40"/>
      <c r="H23" s="40"/>
      <c r="I23" s="41"/>
      <c r="J23" s="6"/>
      <c r="K23" s="6"/>
      <c r="L23" s="6"/>
      <c r="M23" s="6"/>
      <c r="N23" s="6"/>
    </row>
    <row r="24" spans="1:14" x14ac:dyDescent="0.2">
      <c r="A24" s="8"/>
      <c r="B24" s="8"/>
      <c r="C24" s="8"/>
      <c r="D24" s="6"/>
      <c r="E24" s="42"/>
      <c r="F24" s="43" t="s">
        <v>9</v>
      </c>
      <c r="G24" s="44"/>
      <c r="H24" s="45" t="s">
        <v>9</v>
      </c>
      <c r="I24" s="46"/>
      <c r="J24" s="6"/>
      <c r="K24" s="6"/>
      <c r="L24" s="6"/>
      <c r="M24" s="6"/>
      <c r="N24" s="6"/>
    </row>
    <row r="25" spans="1:14" ht="13.5" thickBot="1" x14ac:dyDescent="0.25">
      <c r="A25" s="6"/>
      <c r="B25" s="6"/>
      <c r="C25" s="6"/>
      <c r="D25" s="6"/>
      <c r="E25" s="47"/>
      <c r="F25" s="48" t="s">
        <v>10</v>
      </c>
      <c r="G25" s="49"/>
      <c r="H25" s="49"/>
      <c r="I25" s="50"/>
      <c r="J25" s="8"/>
      <c r="K25" s="8"/>
      <c r="L25" s="8"/>
      <c r="M25" s="8"/>
      <c r="N25" s="8"/>
    </row>
    <row r="26" spans="1:14" x14ac:dyDescent="0.2">
      <c r="A26" s="51" t="s">
        <v>11</v>
      </c>
      <c r="B26" s="51"/>
      <c r="C26" s="51"/>
      <c r="D26" s="51"/>
      <c r="E26" s="52"/>
      <c r="F26" s="53" t="e">
        <f>H26/$H$17</f>
        <v>#DIV/0!</v>
      </c>
      <c r="G26" s="362"/>
      <c r="H26" s="431"/>
      <c r="I26" s="432"/>
      <c r="J26" s="54"/>
      <c r="K26" s="6"/>
      <c r="L26" s="6"/>
      <c r="M26" s="6"/>
      <c r="N26" s="6"/>
    </row>
    <row r="27" spans="1:14" x14ac:dyDescent="0.2">
      <c r="A27" s="55" t="s">
        <v>12</v>
      </c>
      <c r="B27" s="56"/>
      <c r="C27" s="57"/>
      <c r="D27" s="51"/>
      <c r="E27" s="58"/>
      <c r="F27" s="53" t="e">
        <f>H27/$H$17</f>
        <v>#DIV/0!</v>
      </c>
      <c r="G27" s="362"/>
      <c r="H27" s="431"/>
      <c r="I27" s="432"/>
      <c r="J27" s="59"/>
      <c r="K27" s="6"/>
      <c r="L27" s="6"/>
      <c r="M27" s="6"/>
      <c r="N27" s="6"/>
    </row>
    <row r="28" spans="1:14" ht="13.5" thickBot="1" x14ac:dyDescent="0.25">
      <c r="A28" s="60"/>
      <c r="B28" s="61"/>
      <c r="C28" s="62"/>
      <c r="D28" s="63"/>
      <c r="E28" s="64"/>
      <c r="F28" s="65"/>
      <c r="G28" s="66"/>
      <c r="H28" s="67"/>
      <c r="I28" s="68"/>
      <c r="J28" s="69"/>
      <c r="K28" s="6"/>
      <c r="L28" s="6"/>
      <c r="M28" s="6"/>
      <c r="N28" s="6"/>
    </row>
    <row r="29" spans="1:14" ht="13.5" thickBot="1" x14ac:dyDescent="0.25">
      <c r="A29" s="6"/>
      <c r="B29" s="6"/>
      <c r="C29" s="8"/>
      <c r="D29" s="60"/>
      <c r="E29" s="70" t="s">
        <v>30</v>
      </c>
      <c r="F29" s="71" t="e">
        <f>SUM(F26:F27)</f>
        <v>#DIV/0!</v>
      </c>
      <c r="G29" s="7"/>
      <c r="H29" s="72"/>
      <c r="I29" s="73">
        <f>SUM(H26:I27)</f>
        <v>0</v>
      </c>
      <c r="J29" s="8"/>
      <c r="K29" s="8"/>
      <c r="L29" s="8"/>
      <c r="M29" s="8"/>
      <c r="N29" s="8"/>
    </row>
    <row r="30" spans="1:14" x14ac:dyDescent="0.2">
      <c r="A30" s="6"/>
      <c r="B30" s="6"/>
      <c r="C30" s="44"/>
      <c r="D30" s="74"/>
      <c r="E30" s="75"/>
      <c r="F30" s="76"/>
      <c r="G30" s="7"/>
      <c r="H30" s="77"/>
      <c r="I30" s="78"/>
      <c r="J30" s="8"/>
      <c r="K30" s="8"/>
      <c r="L30" s="8"/>
      <c r="M30" s="8"/>
      <c r="N30" s="8"/>
    </row>
    <row r="31" spans="1:14" x14ac:dyDescent="0.2">
      <c r="A31" s="8" t="s">
        <v>106</v>
      </c>
      <c r="B31" s="6"/>
      <c r="C31" s="7"/>
      <c r="D31" s="37"/>
      <c r="E31" s="7"/>
      <c r="F31" s="7"/>
      <c r="G31" s="36"/>
      <c r="H31" s="7"/>
      <c r="I31" s="6"/>
      <c r="J31" s="6"/>
      <c r="K31" s="6"/>
      <c r="L31" s="6"/>
      <c r="M31" s="6"/>
      <c r="N31" s="6"/>
    </row>
    <row r="32" spans="1:14" x14ac:dyDescent="0.2">
      <c r="A32" s="8"/>
      <c r="B32" s="8"/>
      <c r="C32" s="8"/>
      <c r="D32" s="6"/>
      <c r="E32" s="38"/>
      <c r="F32" s="39" t="s">
        <v>8</v>
      </c>
      <c r="G32" s="40"/>
      <c r="H32" s="40"/>
      <c r="I32" s="41"/>
      <c r="J32" s="6"/>
      <c r="K32" s="6"/>
      <c r="L32" s="6"/>
      <c r="M32" s="6"/>
      <c r="N32" s="6"/>
    </row>
    <row r="33" spans="1:14" x14ac:dyDescent="0.2">
      <c r="A33" s="8"/>
      <c r="B33" s="8"/>
      <c r="C33" s="8"/>
      <c r="D33" s="6"/>
      <c r="E33" s="42"/>
      <c r="F33" s="43" t="s">
        <v>9</v>
      </c>
      <c r="G33" s="44"/>
      <c r="H33" s="45" t="s">
        <v>9</v>
      </c>
      <c r="I33" s="46"/>
      <c r="J33" s="6"/>
      <c r="K33" s="6"/>
      <c r="L33" s="6"/>
      <c r="M33" s="6"/>
      <c r="N33" s="6"/>
    </row>
    <row r="34" spans="1:14" ht="13.5" thickBot="1" x14ac:dyDescent="0.25">
      <c r="A34" s="6"/>
      <c r="B34" s="6"/>
      <c r="C34" s="6"/>
      <c r="D34" s="6"/>
      <c r="E34" s="47"/>
      <c r="F34" s="48" t="s">
        <v>10</v>
      </c>
      <c r="G34" s="49"/>
      <c r="H34" s="49"/>
      <c r="I34" s="50"/>
      <c r="J34" s="8"/>
      <c r="K34" s="8"/>
      <c r="L34" s="8"/>
      <c r="M34" s="8"/>
      <c r="N34" s="8"/>
    </row>
    <row r="35" spans="1:14" x14ac:dyDescent="0.2">
      <c r="A35" s="55" t="s">
        <v>13</v>
      </c>
      <c r="B35" s="51"/>
      <c r="C35" s="51"/>
      <c r="D35" s="51"/>
      <c r="E35" s="52"/>
      <c r="F35" s="53" t="e">
        <f>H35/$H$17</f>
        <v>#DIV/0!</v>
      </c>
      <c r="G35" s="425"/>
      <c r="H35" s="431"/>
      <c r="I35" s="432"/>
      <c r="J35" s="59"/>
      <c r="K35" s="23"/>
      <c r="L35" s="8"/>
      <c r="M35" s="8"/>
      <c r="N35" s="8"/>
    </row>
    <row r="36" spans="1:14" x14ac:dyDescent="0.2">
      <c r="A36" s="51" t="s">
        <v>14</v>
      </c>
      <c r="B36" s="51"/>
      <c r="C36" s="51"/>
      <c r="D36" s="51"/>
      <c r="E36" s="433" t="e">
        <f>SUM(F36:F37)</f>
        <v>#DIV/0!</v>
      </c>
      <c r="F36" s="79" t="e">
        <f t="shared" ref="F36:F41" si="0">H36/$H$17</f>
        <v>#DIV/0!</v>
      </c>
      <c r="G36" s="425"/>
      <c r="H36" s="431"/>
      <c r="I36" s="432"/>
      <c r="J36" s="59"/>
      <c r="K36" s="33"/>
      <c r="L36" s="6"/>
      <c r="M36" s="6"/>
      <c r="N36" s="6"/>
    </row>
    <row r="37" spans="1:14" x14ac:dyDescent="0.2">
      <c r="A37" s="51" t="s">
        <v>15</v>
      </c>
      <c r="B37" s="51"/>
      <c r="C37" s="51"/>
      <c r="D37" s="51"/>
      <c r="E37" s="434"/>
      <c r="F37" s="80" t="e">
        <f t="shared" si="0"/>
        <v>#DIV/0!</v>
      </c>
      <c r="G37" s="364"/>
      <c r="H37" s="431"/>
      <c r="I37" s="432"/>
      <c r="J37" s="59"/>
      <c r="K37" s="6"/>
      <c r="L37" s="6"/>
      <c r="M37" s="6"/>
      <c r="N37" s="6"/>
    </row>
    <row r="38" spans="1:14" x14ac:dyDescent="0.2">
      <c r="A38" s="55" t="s">
        <v>16</v>
      </c>
      <c r="B38" s="56"/>
      <c r="C38" s="81"/>
      <c r="D38" s="51"/>
      <c r="E38" s="52"/>
      <c r="F38" s="53" t="e">
        <f t="shared" si="0"/>
        <v>#DIV/0!</v>
      </c>
      <c r="G38" s="365"/>
      <c r="H38" s="431"/>
      <c r="I38" s="432"/>
      <c r="J38" s="59"/>
      <c r="K38" s="6"/>
      <c r="L38" s="6"/>
      <c r="M38" s="6"/>
      <c r="N38" s="6"/>
    </row>
    <row r="39" spans="1:14" x14ac:dyDescent="0.2">
      <c r="A39" s="51" t="s">
        <v>17</v>
      </c>
      <c r="B39" s="51"/>
      <c r="C39" s="82"/>
      <c r="D39" s="51"/>
      <c r="E39" s="52"/>
      <c r="F39" s="53" t="e">
        <f t="shared" si="0"/>
        <v>#DIV/0!</v>
      </c>
      <c r="G39" s="366"/>
      <c r="H39" s="431"/>
      <c r="I39" s="432"/>
      <c r="J39" s="59"/>
      <c r="K39" s="8"/>
      <c r="L39" s="8"/>
      <c r="M39" s="8"/>
      <c r="N39" s="8"/>
    </row>
    <row r="40" spans="1:14" x14ac:dyDescent="0.2">
      <c r="A40" s="51" t="s">
        <v>18</v>
      </c>
      <c r="B40" s="83"/>
      <c r="C40" s="83"/>
      <c r="D40" s="84"/>
      <c r="E40" s="52"/>
      <c r="F40" s="53" t="e">
        <f t="shared" si="0"/>
        <v>#DIV/0!</v>
      </c>
      <c r="G40" s="363"/>
      <c r="H40" s="431"/>
      <c r="I40" s="432"/>
      <c r="J40" s="59"/>
      <c r="K40" s="6"/>
      <c r="L40" s="6"/>
      <c r="M40" s="6"/>
      <c r="N40" s="6"/>
    </row>
    <row r="41" spans="1:14" x14ac:dyDescent="0.2">
      <c r="A41" s="55" t="s">
        <v>19</v>
      </c>
      <c r="B41" s="51"/>
      <c r="C41" s="85"/>
      <c r="D41" s="51"/>
      <c r="E41" s="52"/>
      <c r="F41" s="53" t="e">
        <f t="shared" si="0"/>
        <v>#DIV/0!</v>
      </c>
      <c r="G41" s="363"/>
      <c r="H41" s="431"/>
      <c r="I41" s="432"/>
      <c r="J41" s="59"/>
      <c r="K41" s="6"/>
      <c r="L41" s="6"/>
      <c r="M41" s="6"/>
      <c r="N41" s="6"/>
    </row>
    <row r="42" spans="1:14" ht="13.5" thickBot="1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ht="13.5" thickBot="1" x14ac:dyDescent="0.25">
      <c r="A43" s="61"/>
      <c r="B43" s="44"/>
      <c r="C43" s="60"/>
      <c r="D43" s="61"/>
      <c r="E43" s="70" t="s">
        <v>30</v>
      </c>
      <c r="F43" s="71" t="e">
        <f>SUM(F35:F41)</f>
        <v>#DIV/0!</v>
      </c>
      <c r="G43" s="86"/>
      <c r="H43" s="87"/>
      <c r="I43" s="73">
        <f>SUM(H35:I41)</f>
        <v>0</v>
      </c>
      <c r="J43" s="6"/>
      <c r="K43" s="6"/>
      <c r="L43" s="6"/>
      <c r="M43" s="6"/>
      <c r="N43" s="6"/>
    </row>
    <row r="44" spans="1:14" ht="13.5" thickBot="1" x14ac:dyDescent="0.25">
      <c r="A44" s="88"/>
      <c r="B44" s="6"/>
      <c r="C44" s="7"/>
      <c r="D44" s="62"/>
      <c r="E44" s="89" t="s">
        <v>101</v>
      </c>
      <c r="F44" s="71" t="e">
        <f>F43/2</f>
        <v>#DIV/0!</v>
      </c>
      <c r="G44" s="90"/>
      <c r="H44" s="72"/>
      <c r="I44" s="91"/>
      <c r="J44" s="6"/>
      <c r="K44" s="6"/>
      <c r="L44" s="6"/>
      <c r="M44" s="6"/>
      <c r="N44" s="6"/>
    </row>
    <row r="45" spans="1:14" x14ac:dyDescent="0.2">
      <c r="A45" s="25"/>
      <c r="B45" s="25"/>
      <c r="C45" s="25"/>
      <c r="D45" s="25"/>
      <c r="E45" s="25"/>
      <c r="F45" s="25"/>
      <c r="G45" s="7"/>
      <c r="H45" s="7"/>
      <c r="I45" s="6"/>
      <c r="J45" s="25"/>
      <c r="K45" s="25"/>
      <c r="L45" s="25"/>
      <c r="M45" s="25"/>
      <c r="N45" s="25"/>
    </row>
    <row r="46" spans="1:14" x14ac:dyDescent="0.2">
      <c r="A46" s="8" t="s">
        <v>107</v>
      </c>
      <c r="B46" s="6"/>
      <c r="C46" s="6"/>
      <c r="D46" s="7"/>
      <c r="E46" s="7"/>
      <c r="F46" s="7"/>
      <c r="G46" s="92"/>
      <c r="H46" s="93"/>
      <c r="I46" s="44"/>
      <c r="J46" s="6"/>
      <c r="K46" s="6"/>
      <c r="L46" s="6"/>
      <c r="M46" s="6"/>
      <c r="N46" s="6"/>
    </row>
    <row r="47" spans="1:14" x14ac:dyDescent="0.2">
      <c r="A47" s="8"/>
      <c r="B47" s="6"/>
      <c r="C47" s="6"/>
      <c r="D47" s="7"/>
      <c r="E47" s="7"/>
      <c r="F47" s="7"/>
      <c r="G47" s="7"/>
      <c r="H47" s="94"/>
      <c r="I47" s="6"/>
      <c r="J47" s="6"/>
      <c r="K47" s="6"/>
      <c r="L47" s="6"/>
      <c r="M47" s="6"/>
      <c r="N47" s="6"/>
    </row>
    <row r="48" spans="1:14" x14ac:dyDescent="0.2">
      <c r="A48" s="8"/>
      <c r="B48" s="6"/>
      <c r="C48" s="6"/>
      <c r="D48" s="6"/>
      <c r="E48" s="19"/>
      <c r="F48" s="39" t="s">
        <v>8</v>
      </c>
      <c r="G48" s="40"/>
      <c r="H48" s="95"/>
      <c r="I48" s="41"/>
      <c r="J48" s="6"/>
      <c r="K48" s="6"/>
      <c r="L48" s="6"/>
      <c r="M48" s="6"/>
      <c r="N48" s="6"/>
    </row>
    <row r="49" spans="1:14" x14ac:dyDescent="0.2">
      <c r="A49" s="6"/>
      <c r="B49" s="6"/>
      <c r="C49" s="6"/>
      <c r="D49" s="6"/>
      <c r="E49" s="19"/>
      <c r="F49" s="43" t="s">
        <v>9</v>
      </c>
      <c r="G49" s="44"/>
      <c r="H49" s="96" t="s">
        <v>9</v>
      </c>
      <c r="I49" s="46"/>
      <c r="J49" s="6"/>
      <c r="K49" s="6"/>
      <c r="L49" s="6"/>
      <c r="M49" s="6"/>
      <c r="N49" s="6"/>
    </row>
    <row r="50" spans="1:14" ht="13.5" thickBot="1" x14ac:dyDescent="0.25">
      <c r="A50" s="6"/>
      <c r="B50" s="6"/>
      <c r="C50" s="6"/>
      <c r="D50" s="6"/>
      <c r="E50" s="19"/>
      <c r="F50" s="48" t="s">
        <v>10</v>
      </c>
      <c r="G50" s="49"/>
      <c r="H50" s="97"/>
      <c r="I50" s="50"/>
      <c r="J50" s="8"/>
      <c r="K50" s="6"/>
      <c r="L50" s="6"/>
      <c r="M50" s="6"/>
      <c r="N50" s="6"/>
    </row>
    <row r="51" spans="1:14" x14ac:dyDescent="0.2">
      <c r="A51" s="51" t="s">
        <v>21</v>
      </c>
      <c r="B51" s="51"/>
      <c r="C51" s="51"/>
      <c r="D51" s="51"/>
      <c r="E51" s="52"/>
      <c r="F51" s="98" t="e">
        <f>H51/$H$17</f>
        <v>#DIV/0!</v>
      </c>
      <c r="G51" s="367"/>
      <c r="H51" s="431"/>
      <c r="I51" s="432"/>
      <c r="J51" s="54"/>
      <c r="K51" s="8"/>
      <c r="L51" s="8"/>
      <c r="M51" s="8"/>
      <c r="N51" s="8"/>
    </row>
    <row r="52" spans="1:14" x14ac:dyDescent="0.2">
      <c r="A52" s="51" t="s">
        <v>22</v>
      </c>
      <c r="B52" s="51"/>
      <c r="C52" s="99" t="s">
        <v>124</v>
      </c>
      <c r="D52" s="51"/>
      <c r="E52" s="52"/>
      <c r="F52" s="98" t="e">
        <f>H52/$H$17</f>
        <v>#DIV/0!</v>
      </c>
      <c r="G52" s="368"/>
      <c r="H52" s="431"/>
      <c r="I52" s="432"/>
      <c r="J52" s="59"/>
      <c r="K52" s="6"/>
      <c r="L52" s="6"/>
      <c r="M52" s="6"/>
      <c r="N52" s="6"/>
    </row>
    <row r="53" spans="1:14" x14ac:dyDescent="0.2">
      <c r="A53" s="51" t="s">
        <v>23</v>
      </c>
      <c r="B53" s="51"/>
      <c r="C53" s="51"/>
      <c r="D53" s="51"/>
      <c r="E53" s="52"/>
      <c r="F53" s="98" t="e">
        <f>H53/$H$17</f>
        <v>#DIV/0!</v>
      </c>
      <c r="G53" s="369"/>
      <c r="H53" s="431"/>
      <c r="I53" s="432"/>
      <c r="J53" s="59"/>
      <c r="K53" s="6"/>
      <c r="L53" s="6"/>
      <c r="M53" s="6"/>
      <c r="N53" s="6"/>
    </row>
    <row r="54" spans="1:14" ht="13.5" thickBot="1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</row>
    <row r="55" spans="1:14" ht="13.5" thickBot="1" x14ac:dyDescent="0.25">
      <c r="A55" s="25"/>
      <c r="B55" s="25"/>
      <c r="C55" s="60"/>
      <c r="D55" s="60"/>
      <c r="E55" s="70" t="s">
        <v>30</v>
      </c>
      <c r="F55" s="100" t="e">
        <f>SUM(F51:F53)</f>
        <v>#DIV/0!</v>
      </c>
      <c r="G55" s="101"/>
      <c r="H55" s="25"/>
      <c r="I55" s="102">
        <f>SUM(H51:I53)</f>
        <v>0</v>
      </c>
      <c r="J55" s="25"/>
      <c r="K55" s="101"/>
      <c r="L55" s="101"/>
      <c r="M55" s="101"/>
      <c r="N55" s="25"/>
    </row>
    <row r="56" spans="1:14" ht="13.5" thickBot="1" x14ac:dyDescent="0.25">
      <c r="A56" s="435" t="s">
        <v>121</v>
      </c>
      <c r="B56" s="435"/>
      <c r="C56" s="435"/>
      <c r="D56" s="435"/>
      <c r="E56" s="436"/>
      <c r="F56" s="103" t="e">
        <f>F44+F55</f>
        <v>#DIV/0!</v>
      </c>
      <c r="G56" s="104"/>
      <c r="H56" s="104"/>
      <c r="I56" s="105"/>
      <c r="J56" s="6"/>
      <c r="K56" s="6"/>
      <c r="L56" s="6"/>
      <c r="M56" s="6"/>
      <c r="N56" s="6"/>
    </row>
    <row r="57" spans="1:14" ht="13.5" thickBot="1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</row>
    <row r="58" spans="1:14" ht="13.5" thickBot="1" x14ac:dyDescent="0.25">
      <c r="A58" s="25"/>
      <c r="B58" s="25"/>
      <c r="C58" s="25"/>
      <c r="D58" s="25"/>
      <c r="E58" s="25"/>
      <c r="F58" s="25"/>
      <c r="G58" s="106" t="s">
        <v>125</v>
      </c>
      <c r="H58" s="107"/>
      <c r="I58" s="108">
        <f>I29+I43+I55</f>
        <v>0</v>
      </c>
      <c r="J58" s="25"/>
      <c r="K58" s="24"/>
      <c r="L58" s="25"/>
      <c r="M58" s="25"/>
      <c r="N58" s="25"/>
    </row>
    <row r="59" spans="1:14" x14ac:dyDescent="0.2">
      <c r="A59" s="25"/>
      <c r="B59" s="25"/>
      <c r="C59" s="25"/>
      <c r="D59" s="25"/>
      <c r="E59" s="25"/>
      <c r="F59" s="25"/>
      <c r="G59" s="109"/>
      <c r="H59" s="110"/>
      <c r="I59" s="110"/>
      <c r="J59" s="25"/>
      <c r="K59" s="25"/>
      <c r="L59" s="25"/>
      <c r="M59" s="25"/>
      <c r="N59" s="25"/>
    </row>
    <row r="60" spans="1:14" x14ac:dyDescent="0.2">
      <c r="A60" s="8" t="s">
        <v>144</v>
      </c>
      <c r="B60" s="44"/>
      <c r="C60" s="44"/>
      <c r="D60" s="6"/>
      <c r="E60" s="7"/>
      <c r="F60" s="44"/>
      <c r="G60" s="111"/>
      <c r="H60" s="112"/>
      <c r="I60" s="44"/>
      <c r="J60" s="359" t="str">
        <f>J1</f>
        <v>Version: 21.10.2021</v>
      </c>
      <c r="K60" s="25"/>
      <c r="L60" s="25"/>
      <c r="M60" s="25"/>
      <c r="N60" s="25"/>
    </row>
    <row r="61" spans="1:14" ht="13.5" thickBot="1" x14ac:dyDescent="0.25">
      <c r="A61" s="61"/>
      <c r="B61" s="44"/>
      <c r="C61" s="44"/>
      <c r="D61" s="6"/>
      <c r="E61" s="7"/>
      <c r="F61" s="44"/>
      <c r="G61" s="111"/>
      <c r="H61" s="112"/>
      <c r="I61" s="44"/>
      <c r="J61" s="113"/>
      <c r="K61" s="6"/>
      <c r="L61" s="6"/>
      <c r="M61" s="6"/>
      <c r="N61" s="6"/>
    </row>
    <row r="62" spans="1:14" ht="24.75" customHeight="1" thickBot="1" x14ac:dyDescent="0.25">
      <c r="A62" s="437" t="s">
        <v>1</v>
      </c>
      <c r="B62" s="114" t="s">
        <v>27</v>
      </c>
      <c r="C62" s="439" t="s">
        <v>140</v>
      </c>
      <c r="D62" s="440"/>
      <c r="E62" s="115"/>
      <c r="F62" s="441" t="s">
        <v>28</v>
      </c>
      <c r="G62" s="116"/>
      <c r="H62" s="443" t="s">
        <v>52</v>
      </c>
      <c r="I62" s="444"/>
      <c r="J62" s="117"/>
      <c r="K62" s="6"/>
      <c r="L62" s="6"/>
      <c r="M62" s="6"/>
      <c r="N62" s="6"/>
    </row>
    <row r="63" spans="1:14" ht="36.75" thickBot="1" x14ac:dyDescent="0.25">
      <c r="A63" s="438"/>
      <c r="B63" s="119" t="s">
        <v>29</v>
      </c>
      <c r="C63" s="120">
        <f>D19</f>
        <v>0</v>
      </c>
      <c r="D63" s="121">
        <v>1</v>
      </c>
      <c r="E63" s="122"/>
      <c r="F63" s="442"/>
      <c r="G63" s="123"/>
      <c r="H63" s="124" t="s">
        <v>89</v>
      </c>
      <c r="I63" s="124" t="s">
        <v>53</v>
      </c>
      <c r="J63" s="125" t="s">
        <v>99</v>
      </c>
      <c r="K63" s="6"/>
      <c r="L63" s="6"/>
      <c r="M63" s="6"/>
      <c r="N63" s="6"/>
    </row>
    <row r="64" spans="1:14" ht="0.75" customHeight="1" thickBot="1" x14ac:dyDescent="0.25">
      <c r="A64" s="126">
        <v>1</v>
      </c>
      <c r="B64" s="127"/>
      <c r="C64" s="128">
        <f>ROUND((B64*$B$16)*$D$16,2)</f>
        <v>0</v>
      </c>
      <c r="D64" s="129">
        <f>ROUND((B64*$B$17)*$D$17,2)</f>
        <v>0</v>
      </c>
      <c r="E64" s="130">
        <v>1</v>
      </c>
      <c r="F64" s="131"/>
      <c r="G64" s="132"/>
      <c r="H64" s="133"/>
      <c r="I64" s="134">
        <f>ROUND(IF(B64=0,0,B64/H64),2)</f>
        <v>0</v>
      </c>
      <c r="J64" s="135" t="e">
        <f>I64/I69</f>
        <v>#DIV/0!</v>
      </c>
      <c r="K64" s="6"/>
      <c r="L64" s="6"/>
      <c r="M64" s="6"/>
      <c r="N64" s="6"/>
    </row>
    <row r="65" spans="1:14" x14ac:dyDescent="0.2">
      <c r="A65" s="126">
        <v>2</v>
      </c>
      <c r="B65" s="356"/>
      <c r="C65" s="136">
        <f>ROUND((B65*$B$16)*$D$16,2)</f>
        <v>0</v>
      </c>
      <c r="D65" s="129">
        <f>ROUND((B65*$B$17)*$D$17,2)</f>
        <v>0</v>
      </c>
      <c r="E65" s="130">
        <v>2</v>
      </c>
      <c r="F65" s="137" t="s">
        <v>48</v>
      </c>
      <c r="G65" s="132"/>
      <c r="H65" s="354"/>
      <c r="I65" s="138">
        <f>ROUND(IF(B65=0,0,B65/H65),2)</f>
        <v>0</v>
      </c>
      <c r="J65" s="139" t="e">
        <f>I65/I69</f>
        <v>#DIV/0!</v>
      </c>
      <c r="K65" s="6"/>
      <c r="L65" s="6"/>
      <c r="M65" s="6"/>
      <c r="N65" s="6"/>
    </row>
    <row r="66" spans="1:14" x14ac:dyDescent="0.2">
      <c r="A66" s="126">
        <v>3</v>
      </c>
      <c r="B66" s="356"/>
      <c r="C66" s="136">
        <f>ROUND((B66*$B$16)*$D$16,2)</f>
        <v>0</v>
      </c>
      <c r="D66" s="129">
        <f>ROUND((B66*$B$17)*$D$17,2)</f>
        <v>0</v>
      </c>
      <c r="E66" s="140">
        <v>3</v>
      </c>
      <c r="F66" s="141" t="s">
        <v>49</v>
      </c>
      <c r="G66" s="132"/>
      <c r="H66" s="354"/>
      <c r="I66" s="138">
        <f>ROUND(IF(B66=0,0,B66/H66),2)</f>
        <v>0</v>
      </c>
      <c r="J66" s="139" t="e">
        <f>I66/I69</f>
        <v>#DIV/0!</v>
      </c>
      <c r="K66" s="6"/>
      <c r="L66" s="6"/>
      <c r="M66" s="6"/>
      <c r="N66" s="6"/>
    </row>
    <row r="67" spans="1:14" x14ac:dyDescent="0.2">
      <c r="A67" s="142">
        <v>4</v>
      </c>
      <c r="B67" s="356"/>
      <c r="C67" s="143">
        <f>ROUND((B67*$B$16)*$D$16,2)</f>
        <v>0</v>
      </c>
      <c r="D67" s="144">
        <f>ROUND((B67*$B$17)*$D$17,2)</f>
        <v>0</v>
      </c>
      <c r="E67" s="140">
        <v>4</v>
      </c>
      <c r="F67" s="145" t="s">
        <v>50</v>
      </c>
      <c r="G67" s="132"/>
      <c r="H67" s="354"/>
      <c r="I67" s="138">
        <f>ROUND(IF(B67=0,0,B67/H67),2)</f>
        <v>0</v>
      </c>
      <c r="J67" s="139" t="e">
        <f>I67/I69</f>
        <v>#DIV/0!</v>
      </c>
      <c r="K67" s="6"/>
      <c r="L67" s="6"/>
      <c r="M67" s="6"/>
      <c r="N67" s="6"/>
    </row>
    <row r="68" spans="1:14" ht="13.5" thickBot="1" x14ac:dyDescent="0.25">
      <c r="A68" s="146">
        <v>5</v>
      </c>
      <c r="B68" s="356"/>
      <c r="C68" s="147">
        <f>ROUND((B68*$B$16)*$D$16,2)</f>
        <v>0</v>
      </c>
      <c r="D68" s="148">
        <f>ROUND((B68*$B$17)*$D$17,2)</f>
        <v>0</v>
      </c>
      <c r="E68" s="130">
        <v>5</v>
      </c>
      <c r="F68" s="149" t="s">
        <v>51</v>
      </c>
      <c r="G68" s="132"/>
      <c r="H68" s="355"/>
      <c r="I68" s="150">
        <f>ROUND(IF(B68=0,0,B68/H68),2)</f>
        <v>0</v>
      </c>
      <c r="J68" s="139" t="e">
        <f>I68/I69</f>
        <v>#DIV/0!</v>
      </c>
      <c r="K68" s="6"/>
      <c r="L68" s="6"/>
      <c r="M68" s="6"/>
      <c r="N68" s="6"/>
    </row>
    <row r="69" spans="1:14" ht="13.5" thickBot="1" x14ac:dyDescent="0.25">
      <c r="A69" s="151" t="s">
        <v>30</v>
      </c>
      <c r="B69" s="152">
        <f>SUM(B64:B68)</f>
        <v>0</v>
      </c>
      <c r="C69" s="153">
        <f>SUM(C64:C68)</f>
        <v>0</v>
      </c>
      <c r="D69" s="154">
        <f>C64*E64+C65*E65+C66*E66+C67*E67+C68*E68</f>
        <v>0</v>
      </c>
      <c r="E69" s="92"/>
      <c r="F69" s="6"/>
      <c r="G69" s="6"/>
      <c r="H69" s="155" t="s">
        <v>30</v>
      </c>
      <c r="I69" s="156">
        <f>ROUND(I64+I65+I66+I67+I68,2)</f>
        <v>0</v>
      </c>
      <c r="J69" s="139" t="e">
        <f>J64+J65+J66++J67+J68</f>
        <v>#DIV/0!</v>
      </c>
      <c r="K69" s="25"/>
      <c r="L69" s="25"/>
      <c r="M69" s="25"/>
      <c r="N69" s="25"/>
    </row>
    <row r="70" spans="1:14" x14ac:dyDescent="0.2">
      <c r="A70" s="157"/>
      <c r="B70" s="158"/>
      <c r="C70" s="153"/>
      <c r="D70" s="154"/>
      <c r="E70" s="92"/>
      <c r="F70" s="6"/>
      <c r="G70" s="6"/>
      <c r="H70" s="159"/>
      <c r="I70" s="160"/>
      <c r="J70" s="135"/>
      <c r="K70" s="25"/>
      <c r="L70" s="25"/>
      <c r="M70" s="25"/>
      <c r="N70" s="25"/>
    </row>
    <row r="71" spans="1:14" x14ac:dyDescent="0.2">
      <c r="A71" s="25"/>
      <c r="B71" s="161" t="s">
        <v>145</v>
      </c>
      <c r="C71" s="162" t="e">
        <f>D69/C69</f>
        <v>#DIV/0!</v>
      </c>
      <c r="D71" s="7"/>
      <c r="E71" s="25"/>
      <c r="F71" s="25"/>
      <c r="G71" s="25"/>
      <c r="H71" s="25"/>
      <c r="I71" s="25"/>
      <c r="J71" s="25"/>
      <c r="K71" s="25"/>
      <c r="L71" s="25"/>
      <c r="M71" s="25"/>
      <c r="N71" s="25"/>
    </row>
    <row r="72" spans="1:14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</row>
    <row r="73" spans="1:14" x14ac:dyDescent="0.2">
      <c r="A73" s="8" t="s">
        <v>108</v>
      </c>
      <c r="B73" s="6"/>
      <c r="C73" s="6"/>
      <c r="D73" s="7"/>
      <c r="E73" s="7"/>
      <c r="F73" s="7"/>
      <c r="G73" s="7"/>
      <c r="H73" s="7"/>
      <c r="I73" s="6"/>
      <c r="J73" s="163"/>
      <c r="K73" s="163"/>
      <c r="L73" s="163"/>
      <c r="M73" s="6"/>
      <c r="N73" s="6"/>
    </row>
    <row r="74" spans="1:14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</row>
    <row r="75" spans="1:14" x14ac:dyDescent="0.2">
      <c r="A75" s="56"/>
      <c r="B75" s="56"/>
      <c r="C75" s="56"/>
      <c r="D75" s="164" t="s">
        <v>126</v>
      </c>
      <c r="E75" s="165"/>
      <c r="F75" s="166" t="s">
        <v>9</v>
      </c>
      <c r="G75" s="167"/>
      <c r="H75" s="168" t="s">
        <v>24</v>
      </c>
      <c r="I75" s="169"/>
      <c r="J75" s="6"/>
      <c r="K75" s="6"/>
      <c r="L75" s="6"/>
      <c r="M75" s="6"/>
      <c r="N75" s="370"/>
    </row>
    <row r="76" spans="1:14" ht="45" customHeight="1" x14ac:dyDescent="0.2">
      <c r="A76" s="445" t="s">
        <v>149</v>
      </c>
      <c r="B76" s="446"/>
      <c r="C76" s="447"/>
      <c r="D76" s="418"/>
      <c r="E76" s="170"/>
      <c r="F76" s="448"/>
      <c r="G76" s="432"/>
      <c r="H76" s="171" t="e">
        <f>F76/D76</f>
        <v>#DIV/0!</v>
      </c>
      <c r="I76" s="172"/>
      <c r="J76" s="6"/>
    </row>
    <row r="77" spans="1:14" ht="26.25" customHeight="1" x14ac:dyDescent="0.2">
      <c r="A77" s="449" t="s">
        <v>91</v>
      </c>
      <c r="B77" s="450"/>
      <c r="C77" s="451"/>
      <c r="D77" s="418"/>
      <c r="E77" s="173"/>
      <c r="F77" s="431"/>
      <c r="G77" s="432"/>
      <c r="H77" s="174" t="e">
        <f>F77/D77</f>
        <v>#DIV/0!</v>
      </c>
      <c r="I77" s="172"/>
      <c r="J77" s="6"/>
    </row>
    <row r="78" spans="1:14" ht="12.75" customHeight="1" x14ac:dyDescent="0.2">
      <c r="A78" s="452" t="s">
        <v>54</v>
      </c>
      <c r="B78" s="452"/>
      <c r="C78" s="452"/>
      <c r="D78" s="175">
        <f>SUM(D76:D77)</f>
        <v>0</v>
      </c>
      <c r="E78" s="176"/>
      <c r="F78" s="453" t="str">
        <f>IF(I69=D78,"Korrekt","VZK-Anzahl stimmt nicht mit der pros. VZK-Anzahl überein")</f>
        <v>Korrekt</v>
      </c>
      <c r="G78" s="453"/>
      <c r="H78" s="25"/>
      <c r="I78" s="25"/>
      <c r="J78" s="6"/>
    </row>
    <row r="79" spans="1:14" x14ac:dyDescent="0.2">
      <c r="A79" s="454"/>
      <c r="B79" s="454"/>
      <c r="C79" s="455"/>
      <c r="D79" s="371"/>
      <c r="E79" s="177"/>
      <c r="F79" s="456"/>
      <c r="G79" s="457"/>
      <c r="H79" s="171"/>
      <c r="I79" s="178"/>
      <c r="J79" s="6"/>
    </row>
    <row r="80" spans="1:14" ht="13.5" customHeight="1" x14ac:dyDescent="0.2">
      <c r="A80" s="458" t="s">
        <v>92</v>
      </c>
      <c r="B80" s="459"/>
      <c r="C80" s="460"/>
      <c r="D80" s="419"/>
      <c r="E80" s="179"/>
      <c r="F80" s="461"/>
      <c r="G80" s="461"/>
      <c r="H80" s="171" t="e">
        <f>F80/D80</f>
        <v>#DIV/0!</v>
      </c>
      <c r="I80" s="178"/>
      <c r="J80" s="6"/>
    </row>
    <row r="81" spans="1:14" x14ac:dyDescent="0.2">
      <c r="A81" s="180"/>
      <c r="B81" s="180"/>
      <c r="C81" s="180"/>
      <c r="D81" s="181" t="s">
        <v>93</v>
      </c>
      <c r="E81" s="182"/>
      <c r="F81" s="183"/>
      <c r="G81" s="183"/>
      <c r="H81" s="183"/>
      <c r="I81" s="183"/>
      <c r="J81" s="180"/>
    </row>
    <row r="82" spans="1:14" x14ac:dyDescent="0.2">
      <c r="A82" s="180"/>
      <c r="B82" s="180"/>
      <c r="C82" s="184" t="s">
        <v>25</v>
      </c>
      <c r="D82" s="185">
        <f>((SUM(H35:I36,F76:G77,F79:G80,F86)*3.71*2)/1000)</f>
        <v>0</v>
      </c>
      <c r="E82" s="186" t="s">
        <v>20</v>
      </c>
      <c r="F82" s="462">
        <f>F76+F77+F80</f>
        <v>0</v>
      </c>
      <c r="G82" s="463"/>
      <c r="H82" s="183"/>
      <c r="I82" s="183"/>
      <c r="J82" s="180"/>
    </row>
    <row r="83" spans="1:14" ht="13.5" thickBot="1" x14ac:dyDescent="0.25">
      <c r="A83" s="464" t="s">
        <v>26</v>
      </c>
      <c r="B83" s="464"/>
      <c r="C83" s="187" t="s">
        <v>96</v>
      </c>
      <c r="D83" s="188">
        <f>(F82+H35+H36+F86)*0.01</f>
        <v>0</v>
      </c>
      <c r="E83" s="189"/>
      <c r="F83" s="465">
        <f>D82+D83</f>
        <v>0</v>
      </c>
      <c r="G83" s="465"/>
      <c r="H83" s="183"/>
      <c r="I83" s="183"/>
      <c r="J83" s="6"/>
    </row>
    <row r="84" spans="1:14" ht="13.5" thickBot="1" x14ac:dyDescent="0.25">
      <c r="A84" s="6"/>
      <c r="B84" s="6"/>
      <c r="C84" s="109" t="s">
        <v>94</v>
      </c>
      <c r="D84" s="190">
        <f>D76+D77+D80</f>
        <v>0</v>
      </c>
      <c r="E84" s="7"/>
      <c r="F84" s="466">
        <f>F82+F83</f>
        <v>0</v>
      </c>
      <c r="G84" s="467"/>
      <c r="H84" s="191" t="e">
        <f>F84/D84</f>
        <v>#DIV/0!</v>
      </c>
      <c r="I84" s="183"/>
      <c r="J84" s="6"/>
    </row>
    <row r="85" spans="1:14" x14ac:dyDescent="0.2">
      <c r="A85" s="25"/>
      <c r="B85" s="25"/>
      <c r="C85" s="25"/>
      <c r="D85" s="25"/>
      <c r="E85" s="25"/>
      <c r="F85" s="25"/>
      <c r="G85" s="25"/>
      <c r="H85" s="25"/>
      <c r="I85" s="25"/>
      <c r="J85" s="25"/>
    </row>
    <row r="86" spans="1:14" ht="12.75" customHeight="1" x14ac:dyDescent="0.2">
      <c r="A86" s="468" t="s">
        <v>141</v>
      </c>
      <c r="B86" s="469"/>
      <c r="C86" s="470"/>
      <c r="D86" s="418"/>
      <c r="E86" s="173"/>
      <c r="F86" s="465"/>
      <c r="G86" s="465"/>
      <c r="H86" s="191" t="e">
        <f>F86/D86</f>
        <v>#DIV/0!</v>
      </c>
      <c r="I86" s="25"/>
      <c r="J86" s="25"/>
      <c r="K86" s="163"/>
      <c r="L86" s="163"/>
      <c r="M86" s="6"/>
      <c r="N86" s="6"/>
    </row>
    <row r="87" spans="1:14" ht="12.75" customHeight="1" x14ac:dyDescent="0.2">
      <c r="A87" s="471" t="s">
        <v>80</v>
      </c>
      <c r="B87" s="472"/>
      <c r="C87" s="473"/>
      <c r="D87" s="357"/>
      <c r="E87" s="25"/>
      <c r="F87" s="25"/>
      <c r="G87" s="25"/>
      <c r="H87" s="25"/>
      <c r="I87" s="25"/>
      <c r="J87" s="25"/>
      <c r="K87" s="25"/>
      <c r="L87" s="25"/>
      <c r="M87" s="25"/>
      <c r="N87" s="25"/>
    </row>
    <row r="88" spans="1:14" ht="12.75" customHeight="1" x14ac:dyDescent="0.2">
      <c r="A88" s="468" t="s">
        <v>77</v>
      </c>
      <c r="B88" s="474"/>
      <c r="C88" s="475"/>
      <c r="D88" s="358"/>
      <c r="E88" s="7"/>
      <c r="F88" s="192"/>
      <c r="G88" s="193"/>
      <c r="H88" s="7"/>
      <c r="I88" s="194"/>
      <c r="J88" s="163"/>
      <c r="K88" s="163"/>
      <c r="L88" s="163"/>
      <c r="M88" s="6"/>
      <c r="N88" s="6"/>
    </row>
    <row r="89" spans="1:14" x14ac:dyDescent="0.2">
      <c r="A89" s="6"/>
      <c r="B89" s="6"/>
      <c r="C89" s="7"/>
      <c r="D89" s="195"/>
      <c r="E89" s="7"/>
      <c r="F89" s="192"/>
      <c r="G89" s="193"/>
      <c r="H89" s="7"/>
      <c r="I89" s="194"/>
      <c r="J89" s="163"/>
      <c r="K89" s="163"/>
      <c r="L89" s="163"/>
      <c r="M89" s="6"/>
      <c r="N89" s="6"/>
    </row>
    <row r="90" spans="1:14" x14ac:dyDescent="0.2">
      <c r="A90" s="23" t="s">
        <v>127</v>
      </c>
      <c r="B90" s="33"/>
      <c r="C90" s="33"/>
      <c r="D90" s="33"/>
      <c r="E90" s="107"/>
      <c r="F90" s="6"/>
      <c r="G90" s="7"/>
      <c r="H90" s="7"/>
      <c r="I90" s="6"/>
      <c r="J90" s="6"/>
      <c r="K90" s="163"/>
      <c r="L90" s="163"/>
      <c r="M90" s="6"/>
      <c r="N90" s="6"/>
    </row>
    <row r="91" spans="1:14" ht="13.5" thickBot="1" x14ac:dyDescent="0.25">
      <c r="A91" s="196"/>
      <c r="B91" s="197"/>
      <c r="C91" s="44"/>
      <c r="D91" s="6"/>
      <c r="E91" s="7"/>
      <c r="F91" s="44"/>
      <c r="G91" s="7"/>
      <c r="H91" s="7"/>
      <c r="I91" s="6"/>
      <c r="J91" s="6"/>
      <c r="K91" s="163"/>
      <c r="L91" s="163"/>
      <c r="M91" s="6"/>
      <c r="N91" s="6"/>
    </row>
    <row r="92" spans="1:14" ht="12.75" customHeight="1" x14ac:dyDescent="0.2">
      <c r="A92" s="437" t="s">
        <v>1</v>
      </c>
      <c r="B92" s="476" t="s">
        <v>39</v>
      </c>
      <c r="C92" s="478" t="s">
        <v>70</v>
      </c>
      <c r="D92" s="479"/>
      <c r="E92" s="115"/>
      <c r="F92" s="198"/>
      <c r="G92" s="198"/>
      <c r="H92" s="198"/>
      <c r="I92" s="198"/>
      <c r="J92" s="198"/>
      <c r="K92" s="163"/>
      <c r="L92" s="113"/>
      <c r="M92" s="198"/>
      <c r="N92" s="198"/>
    </row>
    <row r="93" spans="1:14" ht="12.75" customHeight="1" thickBot="1" x14ac:dyDescent="0.25">
      <c r="A93" s="438"/>
      <c r="B93" s="477"/>
      <c r="C93" s="480"/>
      <c r="D93" s="481"/>
      <c r="E93" s="122"/>
      <c r="F93" s="198"/>
      <c r="G93" s="198"/>
      <c r="H93" s="198"/>
      <c r="I93" s="198"/>
      <c r="J93" s="198"/>
      <c r="K93" s="198"/>
      <c r="L93" s="113"/>
      <c r="M93" s="198"/>
      <c r="N93" s="198"/>
    </row>
    <row r="94" spans="1:14" hidden="1" x14ac:dyDescent="0.2">
      <c r="A94" s="199">
        <v>1</v>
      </c>
      <c r="B94" s="200">
        <v>125</v>
      </c>
      <c r="C94" s="482">
        <f>B64*B94*12</f>
        <v>0</v>
      </c>
      <c r="D94" s="483"/>
      <c r="E94" s="130">
        <v>1</v>
      </c>
      <c r="F94" s="6"/>
      <c r="G94" s="7"/>
      <c r="H94" s="7"/>
      <c r="I94" s="6"/>
      <c r="J94" s="6"/>
      <c r="K94" s="6"/>
      <c r="L94" s="372"/>
      <c r="M94" s="86"/>
      <c r="N94" s="201"/>
    </row>
    <row r="95" spans="1:14" x14ac:dyDescent="0.2">
      <c r="A95" s="126">
        <v>2</v>
      </c>
      <c r="B95" s="202">
        <v>770</v>
      </c>
      <c r="C95" s="484">
        <f>B65*B95*12</f>
        <v>0</v>
      </c>
      <c r="D95" s="485"/>
      <c r="E95" s="130">
        <v>2</v>
      </c>
      <c r="F95" s="6"/>
      <c r="G95" s="7"/>
      <c r="H95" s="7"/>
      <c r="I95" s="6"/>
      <c r="J95" s="6"/>
      <c r="K95" s="6"/>
      <c r="L95" s="372"/>
      <c r="M95" s="201"/>
      <c r="N95" s="201"/>
    </row>
    <row r="96" spans="1:14" x14ac:dyDescent="0.2">
      <c r="A96" s="126">
        <v>3</v>
      </c>
      <c r="B96" s="202">
        <v>1262</v>
      </c>
      <c r="C96" s="484">
        <f>B66*B96*12</f>
        <v>0</v>
      </c>
      <c r="D96" s="485"/>
      <c r="E96" s="140">
        <v>3</v>
      </c>
      <c r="F96" s="6"/>
      <c r="G96" s="7"/>
      <c r="H96" s="7"/>
      <c r="I96" s="6"/>
      <c r="J96" s="6"/>
      <c r="K96" s="6"/>
      <c r="L96" s="372"/>
      <c r="M96" s="201"/>
      <c r="N96" s="201"/>
    </row>
    <row r="97" spans="1:14" x14ac:dyDescent="0.2">
      <c r="A97" s="142">
        <v>4</v>
      </c>
      <c r="B97" s="202">
        <v>1775</v>
      </c>
      <c r="C97" s="484">
        <f>B67*B97*12</f>
        <v>0</v>
      </c>
      <c r="D97" s="485"/>
      <c r="E97" s="140">
        <v>4</v>
      </c>
      <c r="F97" s="6"/>
      <c r="G97" s="7"/>
      <c r="H97" s="7"/>
      <c r="I97" s="6"/>
      <c r="J97" s="6"/>
      <c r="K97" s="6"/>
      <c r="L97" s="372"/>
      <c r="M97" s="201"/>
      <c r="N97" s="201"/>
    </row>
    <row r="98" spans="1:14" ht="13.5" thickBot="1" x14ac:dyDescent="0.25">
      <c r="A98" s="146">
        <v>5</v>
      </c>
      <c r="B98" s="203">
        <v>2005</v>
      </c>
      <c r="C98" s="486">
        <f>B68*B98*12</f>
        <v>0</v>
      </c>
      <c r="D98" s="487"/>
      <c r="E98" s="130">
        <v>5</v>
      </c>
      <c r="F98" s="6"/>
      <c r="G98" s="7"/>
      <c r="H98" s="7"/>
      <c r="I98" s="6"/>
      <c r="J98" s="6"/>
      <c r="K98" s="6"/>
      <c r="L98" s="372"/>
      <c r="M98" s="201"/>
      <c r="N98" s="201"/>
    </row>
    <row r="99" spans="1:14" ht="13.5" thickBot="1" x14ac:dyDescent="0.25">
      <c r="A99" s="488" t="s">
        <v>30</v>
      </c>
      <c r="B99" s="489"/>
      <c r="C99" s="490">
        <f>SUM(C94:D98)</f>
        <v>0</v>
      </c>
      <c r="D99" s="491"/>
      <c r="E99" s="92"/>
      <c r="F99" s="6"/>
      <c r="G99" s="7"/>
      <c r="H99" s="7"/>
      <c r="I99" s="6"/>
      <c r="J99" s="6"/>
      <c r="K99" s="6"/>
      <c r="L99" s="372"/>
      <c r="M99" s="201"/>
      <c r="N99" s="201"/>
    </row>
    <row r="100" spans="1:14" x14ac:dyDescent="0.2">
      <c r="A100" s="157"/>
      <c r="B100" s="6"/>
      <c r="C100" s="6"/>
      <c r="D100" s="159"/>
      <c r="E100" s="92"/>
      <c r="F100" s="6"/>
      <c r="G100" s="6"/>
      <c r="H100" s="159"/>
      <c r="I100" s="205"/>
      <c r="J100" s="135"/>
      <c r="K100" s="204"/>
      <c r="L100" s="372"/>
      <c r="M100" s="201"/>
      <c r="N100" s="201"/>
    </row>
    <row r="101" spans="1:14" x14ac:dyDescent="0.2">
      <c r="A101" s="8" t="s">
        <v>120</v>
      </c>
      <c r="B101" s="6"/>
      <c r="C101" s="6"/>
      <c r="D101" s="159"/>
      <c r="E101" s="92"/>
      <c r="F101" s="6"/>
      <c r="G101" s="6"/>
      <c r="H101" s="159"/>
      <c r="I101" s="205"/>
      <c r="J101" s="359" t="str">
        <f>J1</f>
        <v>Version: 21.10.2021</v>
      </c>
      <c r="K101" s="204"/>
      <c r="L101" s="372"/>
      <c r="M101" s="201"/>
      <c r="N101" s="201"/>
    </row>
    <row r="102" spans="1:14" x14ac:dyDescent="0.2">
      <c r="A102" s="157"/>
      <c r="B102" s="6"/>
      <c r="C102" s="6"/>
      <c r="D102" s="159"/>
      <c r="E102" s="92"/>
      <c r="F102" s="6"/>
      <c r="G102" s="6"/>
      <c r="H102" s="159"/>
      <c r="I102" s="205"/>
      <c r="J102" s="135"/>
      <c r="K102" s="204"/>
      <c r="L102" s="372"/>
      <c r="M102" s="201"/>
      <c r="N102" s="201"/>
    </row>
    <row r="103" spans="1:14" x14ac:dyDescent="0.2">
      <c r="A103" s="157"/>
      <c r="B103" s="6"/>
      <c r="C103" s="206" t="s">
        <v>66</v>
      </c>
      <c r="D103" s="207" t="s">
        <v>38</v>
      </c>
      <c r="E103" s="208">
        <v>1</v>
      </c>
      <c r="F103" s="204"/>
      <c r="G103" s="204"/>
      <c r="H103" s="204"/>
      <c r="I103" s="204"/>
      <c r="J103" s="135"/>
      <c r="K103" s="204"/>
      <c r="L103" s="372"/>
      <c r="M103" s="201"/>
      <c r="N103" s="201"/>
    </row>
    <row r="104" spans="1:14" x14ac:dyDescent="0.2">
      <c r="A104" s="209" t="s">
        <v>37</v>
      </c>
      <c r="B104" s="51"/>
      <c r="C104" s="210" t="e">
        <f>D104/D106</f>
        <v>#DIV/0!</v>
      </c>
      <c r="D104" s="492">
        <f>F84+(I43/2)+I29+F86</f>
        <v>0</v>
      </c>
      <c r="E104" s="493"/>
      <c r="F104" s="204"/>
      <c r="G104" s="204"/>
      <c r="H104" s="204"/>
      <c r="I104" s="204"/>
      <c r="J104" s="135"/>
      <c r="K104" s="204"/>
      <c r="L104" s="372"/>
      <c r="M104" s="201"/>
      <c r="N104" s="201"/>
    </row>
    <row r="105" spans="1:14" x14ac:dyDescent="0.2">
      <c r="A105" s="211" t="s">
        <v>36</v>
      </c>
      <c r="B105" s="212"/>
      <c r="C105" s="213" t="e">
        <f>D105/D106</f>
        <v>#DIV/0!</v>
      </c>
      <c r="D105" s="494">
        <f>I55+(I43/2)</f>
        <v>0</v>
      </c>
      <c r="E105" s="495"/>
      <c r="F105" s="204"/>
      <c r="G105" s="204"/>
      <c r="H105" s="204"/>
      <c r="I105" s="204"/>
      <c r="J105" s="135"/>
      <c r="K105" s="373"/>
      <c r="L105" s="372"/>
      <c r="M105" s="201"/>
      <c r="N105" s="201"/>
    </row>
    <row r="106" spans="1:14" ht="13.5" thickBot="1" x14ac:dyDescent="0.25">
      <c r="A106" s="214" t="s">
        <v>68</v>
      </c>
      <c r="B106" s="215"/>
      <c r="C106" s="215"/>
      <c r="D106" s="496">
        <f>SUM(D104:E105)</f>
        <v>0</v>
      </c>
      <c r="E106" s="497"/>
      <c r="F106" s="204"/>
      <c r="G106" s="204"/>
      <c r="H106" s="204"/>
      <c r="I106" s="204"/>
      <c r="J106" s="135"/>
      <c r="K106" s="204"/>
      <c r="L106" s="372"/>
      <c r="M106" s="201"/>
      <c r="N106" s="201"/>
    </row>
    <row r="107" spans="1:14" ht="13.5" thickTop="1" x14ac:dyDescent="0.2">
      <c r="A107" s="216" t="s">
        <v>67</v>
      </c>
      <c r="B107" s="217"/>
      <c r="C107" s="217"/>
      <c r="D107" s="498">
        <f>F84+I58+F86</f>
        <v>0</v>
      </c>
      <c r="E107" s="498"/>
      <c r="F107" s="6"/>
      <c r="G107" s="6"/>
      <c r="H107" s="159"/>
      <c r="I107" s="205"/>
      <c r="J107" s="135"/>
      <c r="K107" s="204"/>
      <c r="L107" s="372"/>
      <c r="M107" s="201"/>
      <c r="N107" s="201"/>
    </row>
    <row r="108" spans="1:14" x14ac:dyDescent="0.2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</row>
    <row r="109" spans="1:14" x14ac:dyDescent="0.2">
      <c r="A109" s="23" t="s">
        <v>142</v>
      </c>
      <c r="B109" s="218"/>
      <c r="C109" s="218"/>
      <c r="D109" s="218"/>
      <c r="E109" s="25"/>
      <c r="F109" s="25"/>
      <c r="G109" s="25"/>
      <c r="H109" s="25"/>
      <c r="I109" s="25"/>
      <c r="J109" s="25"/>
      <c r="K109" s="25"/>
      <c r="L109" s="25"/>
      <c r="M109" s="25"/>
      <c r="N109" s="25"/>
    </row>
    <row r="110" spans="1:14" x14ac:dyDescent="0.2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</row>
    <row r="111" spans="1:14" x14ac:dyDescent="0.2">
      <c r="A111" s="157"/>
      <c r="B111" s="6"/>
      <c r="C111" s="6"/>
      <c r="D111" s="25"/>
      <c r="E111" s="25"/>
      <c r="F111" s="219" t="s">
        <v>98</v>
      </c>
      <c r="G111" s="499" t="s">
        <v>69</v>
      </c>
      <c r="H111" s="499"/>
      <c r="I111" s="25"/>
      <c r="J111" s="25"/>
      <c r="K111" s="25"/>
      <c r="L111" s="25"/>
      <c r="M111" s="25"/>
      <c r="N111" s="25"/>
    </row>
    <row r="112" spans="1:14" x14ac:dyDescent="0.2">
      <c r="A112" s="209"/>
      <c r="B112" s="51"/>
      <c r="C112" s="51"/>
      <c r="D112" s="82"/>
      <c r="E112" s="423"/>
      <c r="F112" s="422"/>
      <c r="G112" s="500"/>
      <c r="H112" s="500"/>
      <c r="I112" s="424"/>
      <c r="J112" s="424"/>
      <c r="K112" s="25"/>
      <c r="L112" s="25"/>
      <c r="M112" s="25"/>
      <c r="N112" s="25"/>
    </row>
    <row r="113" spans="1:14" x14ac:dyDescent="0.2">
      <c r="A113" s="501" t="s">
        <v>123</v>
      </c>
      <c r="B113" s="501"/>
      <c r="C113" s="501"/>
      <c r="D113" s="501"/>
      <c r="E113" s="502"/>
      <c r="F113" s="360" t="e">
        <f>G113/$D$106</f>
        <v>#DIV/0!</v>
      </c>
      <c r="G113" s="448"/>
      <c r="H113" s="432"/>
      <c r="I113" s="25"/>
      <c r="J113" s="25"/>
      <c r="K113" s="25"/>
      <c r="L113" s="25"/>
      <c r="M113" s="25"/>
      <c r="N113" s="25"/>
    </row>
    <row r="114" spans="1:14" x14ac:dyDescent="0.2">
      <c r="A114" s="220"/>
      <c r="B114" s="221"/>
      <c r="C114" s="221"/>
      <c r="D114" s="222"/>
      <c r="E114" s="223"/>
      <c r="F114" s="25"/>
      <c r="G114" s="25"/>
      <c r="H114" s="25"/>
      <c r="I114" s="25"/>
      <c r="J114" s="25"/>
      <c r="K114" s="25"/>
      <c r="L114" s="25"/>
      <c r="M114" s="25"/>
      <c r="N114" s="25"/>
    </row>
    <row r="115" spans="1:14" x14ac:dyDescent="0.2">
      <c r="A115" s="8" t="s">
        <v>109</v>
      </c>
      <c r="B115" s="6"/>
      <c r="C115" s="6"/>
      <c r="D115" s="159"/>
      <c r="E115" s="92"/>
      <c r="F115" s="6"/>
      <c r="G115" s="6"/>
      <c r="H115" s="159"/>
      <c r="I115" s="205"/>
      <c r="J115" s="25"/>
      <c r="K115" s="25"/>
      <c r="L115" s="25"/>
      <c r="M115" s="25"/>
      <c r="N115" s="25"/>
    </row>
    <row r="116" spans="1:14" x14ac:dyDescent="0.2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</row>
    <row r="117" spans="1:14" x14ac:dyDescent="0.2">
      <c r="A117" s="157"/>
      <c r="B117" s="6"/>
      <c r="C117" s="159"/>
      <c r="D117" s="92"/>
      <c r="E117" s="503" t="s">
        <v>138</v>
      </c>
      <c r="F117" s="504"/>
      <c r="G117" s="505" t="s">
        <v>30</v>
      </c>
      <c r="H117" s="506"/>
      <c r="I117" s="224" t="s">
        <v>38</v>
      </c>
      <c r="J117" s="25"/>
      <c r="K117" s="25"/>
      <c r="L117" s="25"/>
      <c r="M117" s="25"/>
      <c r="N117" s="25"/>
    </row>
    <row r="118" spans="1:14" x14ac:dyDescent="0.2">
      <c r="A118" s="157"/>
      <c r="B118" s="6"/>
      <c r="C118" s="507" t="s">
        <v>71</v>
      </c>
      <c r="D118" s="508"/>
      <c r="E118" s="225"/>
      <c r="F118" s="208" t="s">
        <v>139</v>
      </c>
      <c r="G118" s="509" t="s">
        <v>97</v>
      </c>
      <c r="H118" s="510"/>
      <c r="I118" s="226">
        <f>D19</f>
        <v>0</v>
      </c>
      <c r="J118" s="25"/>
      <c r="K118" s="25"/>
      <c r="L118" s="25"/>
      <c r="M118" s="25"/>
      <c r="N118" s="25"/>
    </row>
    <row r="119" spans="1:14" x14ac:dyDescent="0.2">
      <c r="A119" s="209" t="s">
        <v>37</v>
      </c>
      <c r="B119" s="51"/>
      <c r="C119" s="511">
        <f>D104</f>
        <v>0</v>
      </c>
      <c r="D119" s="512"/>
      <c r="E119" s="227"/>
      <c r="F119" s="228" t="e">
        <f>G113*C104</f>
        <v>#DIV/0!</v>
      </c>
      <c r="G119" s="511" t="e">
        <f>SUM(C119:F119)</f>
        <v>#DIV/0!</v>
      </c>
      <c r="H119" s="512"/>
      <c r="I119" s="229" t="e">
        <f>G119/$H$16*$H$17</f>
        <v>#DIV/0!</v>
      </c>
      <c r="J119" s="6"/>
      <c r="K119" s="25"/>
      <c r="L119" s="201"/>
      <c r="M119" s="6"/>
      <c r="N119" s="6"/>
    </row>
    <row r="120" spans="1:14" x14ac:dyDescent="0.2">
      <c r="A120" s="211" t="s">
        <v>36</v>
      </c>
      <c r="B120" s="212"/>
      <c r="C120" s="513">
        <f>D105</f>
        <v>0</v>
      </c>
      <c r="D120" s="514"/>
      <c r="E120" s="230"/>
      <c r="F120" s="231" t="e">
        <f>G113*C105</f>
        <v>#DIV/0!</v>
      </c>
      <c r="G120" s="511" t="e">
        <f>SUM(C120:F120)</f>
        <v>#DIV/0!</v>
      </c>
      <c r="H120" s="512"/>
      <c r="I120" s="232" t="e">
        <f>G120/$H$16*$H$17</f>
        <v>#DIV/0!</v>
      </c>
      <c r="J120" s="6"/>
      <c r="K120" s="25"/>
      <c r="L120" s="201"/>
      <c r="M120" s="6"/>
      <c r="N120" s="6"/>
    </row>
    <row r="121" spans="1:14" ht="13.5" thickBot="1" x14ac:dyDescent="0.25">
      <c r="A121" s="214" t="s">
        <v>72</v>
      </c>
      <c r="B121" s="215"/>
      <c r="C121" s="515">
        <f>SUM(C119:D120)</f>
        <v>0</v>
      </c>
      <c r="D121" s="516"/>
      <c r="E121" s="233"/>
      <c r="F121" s="234" t="e">
        <f>SUM(F119:F120)</f>
        <v>#DIV/0!</v>
      </c>
      <c r="G121" s="515" t="e">
        <f>SUM(G119:G120)</f>
        <v>#DIV/0!</v>
      </c>
      <c r="H121" s="517"/>
      <c r="I121" s="235" t="e">
        <f>SUM(I119:I120)</f>
        <v>#DIV/0!</v>
      </c>
      <c r="J121" s="6"/>
      <c r="K121" s="25"/>
      <c r="L121" s="201"/>
      <c r="M121" s="6"/>
      <c r="N121" s="6"/>
    </row>
    <row r="122" spans="1:14" ht="13.5" thickTop="1" x14ac:dyDescent="0.2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</row>
    <row r="123" spans="1:14" x14ac:dyDescent="0.2">
      <c r="A123" s="8" t="s">
        <v>110</v>
      </c>
      <c r="B123" s="6"/>
      <c r="C123" s="6"/>
      <c r="D123" s="159"/>
      <c r="E123" s="92"/>
      <c r="F123" s="6"/>
      <c r="G123" s="6"/>
      <c r="H123" s="159"/>
      <c r="I123" s="205"/>
      <c r="J123" s="135"/>
      <c r="K123" s="25"/>
      <c r="L123" s="372"/>
      <c r="M123" s="201"/>
      <c r="N123" s="201"/>
    </row>
    <row r="124" spans="1:14" x14ac:dyDescent="0.2">
      <c r="A124" s="157"/>
      <c r="B124" s="6"/>
      <c r="C124" s="6"/>
      <c r="D124" s="159"/>
      <c r="E124" s="92"/>
      <c r="F124" s="6"/>
      <c r="G124" s="6"/>
      <c r="H124" s="159"/>
      <c r="I124" s="205"/>
      <c r="J124" s="135"/>
      <c r="K124" s="25"/>
      <c r="L124" s="372"/>
      <c r="M124" s="201"/>
      <c r="N124" s="201"/>
    </row>
    <row r="125" spans="1:14" x14ac:dyDescent="0.2">
      <c r="A125" s="209" t="s">
        <v>40</v>
      </c>
      <c r="B125" s="51"/>
      <c r="C125" s="51"/>
      <c r="D125" s="236" t="e">
        <f>ROUND((I119-C99)/D6/12,2)</f>
        <v>#DIV/0!</v>
      </c>
      <c r="E125" s="92"/>
      <c r="F125" s="6"/>
      <c r="G125" s="201"/>
      <c r="H125" s="159"/>
      <c r="I125" s="205"/>
      <c r="J125" s="135"/>
      <c r="K125" s="25"/>
      <c r="L125" s="372"/>
      <c r="M125" s="201"/>
      <c r="N125" s="201"/>
    </row>
    <row r="126" spans="1:14" x14ac:dyDescent="0.2">
      <c r="A126" s="237" t="s">
        <v>41</v>
      </c>
      <c r="B126" s="84"/>
      <c r="C126" s="84"/>
      <c r="D126" s="236" t="e">
        <f>D125/30.42</f>
        <v>#DIV/0!</v>
      </c>
      <c r="E126" s="92"/>
      <c r="F126" s="6"/>
      <c r="G126" s="6"/>
      <c r="H126" s="159"/>
      <c r="I126" s="205"/>
      <c r="J126" s="135"/>
      <c r="K126" s="25"/>
      <c r="L126" s="372"/>
      <c r="M126" s="201"/>
      <c r="N126" s="201"/>
    </row>
    <row r="127" spans="1:14" x14ac:dyDescent="0.2">
      <c r="A127" s="157"/>
      <c r="B127" s="6"/>
      <c r="C127" s="6"/>
      <c r="D127" s="159"/>
      <c r="E127" s="92"/>
      <c r="F127" s="6"/>
      <c r="G127" s="6"/>
      <c r="H127" s="159"/>
      <c r="I127" s="205"/>
      <c r="J127" s="135"/>
      <c r="K127" s="25"/>
      <c r="L127" s="372"/>
      <c r="M127" s="201"/>
      <c r="N127" s="201"/>
    </row>
    <row r="128" spans="1:14" x14ac:dyDescent="0.2">
      <c r="A128" s="8" t="s">
        <v>111</v>
      </c>
      <c r="B128" s="6"/>
      <c r="C128" s="6"/>
      <c r="D128" s="19"/>
      <c r="E128" s="19"/>
      <c r="F128" s="6"/>
      <c r="G128" s="6"/>
      <c r="H128" s="6"/>
      <c r="I128" s="6"/>
      <c r="J128" s="238"/>
      <c r="K128" s="25"/>
      <c r="L128" s="163"/>
      <c r="M128" s="6"/>
      <c r="N128" s="6"/>
    </row>
    <row r="129" spans="1:14" ht="13.5" thickBot="1" x14ac:dyDescent="0.25">
      <c r="A129" s="6"/>
      <c r="B129" s="8"/>
      <c r="C129" s="8"/>
      <c r="D129" s="6"/>
      <c r="E129" s="6"/>
      <c r="F129" s="6"/>
      <c r="G129" s="111"/>
      <c r="H129" s="7"/>
      <c r="I129" s="6"/>
      <c r="J129" s="163"/>
      <c r="K129" s="25"/>
      <c r="L129" s="163"/>
      <c r="M129" s="6"/>
      <c r="N129" s="6"/>
    </row>
    <row r="130" spans="1:14" ht="12.75" customHeight="1" x14ac:dyDescent="0.2">
      <c r="A130" s="518" t="s">
        <v>1</v>
      </c>
      <c r="B130" s="520" t="s">
        <v>79</v>
      </c>
      <c r="C130" s="521"/>
      <c r="D130" s="520" t="s">
        <v>31</v>
      </c>
      <c r="E130" s="521"/>
      <c r="F130" s="522" t="s">
        <v>132</v>
      </c>
      <c r="G130" s="240"/>
      <c r="H130" s="524" t="s">
        <v>73</v>
      </c>
      <c r="I130" s="526" t="s">
        <v>74</v>
      </c>
      <c r="J130" s="240"/>
      <c r="K130" s="25"/>
      <c r="L130" s="163"/>
      <c r="M130" s="6"/>
      <c r="N130" s="6"/>
    </row>
    <row r="131" spans="1:14" ht="25.5" customHeight="1" thickBot="1" x14ac:dyDescent="0.25">
      <c r="A131" s="519"/>
      <c r="B131" s="118" t="s">
        <v>130</v>
      </c>
      <c r="C131" s="118" t="s">
        <v>131</v>
      </c>
      <c r="D131" s="241" t="s">
        <v>32</v>
      </c>
      <c r="E131" s="118" t="s">
        <v>33</v>
      </c>
      <c r="F131" s="523"/>
      <c r="G131" s="242"/>
      <c r="H131" s="525"/>
      <c r="I131" s="527"/>
      <c r="J131" s="242"/>
      <c r="K131" s="25"/>
      <c r="L131" s="163"/>
      <c r="M131" s="6"/>
      <c r="N131" s="6"/>
    </row>
    <row r="132" spans="1:14" ht="13.5" hidden="1" customHeight="1" x14ac:dyDescent="0.2">
      <c r="A132" s="243">
        <v>1</v>
      </c>
      <c r="B132" s="244"/>
      <c r="C132" s="245"/>
      <c r="D132" s="246"/>
      <c r="E132" s="247">
        <f>E133</f>
        <v>0</v>
      </c>
      <c r="F132" s="248">
        <f>B132+D132+E132</f>
        <v>0</v>
      </c>
      <c r="G132" s="249"/>
      <c r="H132" s="250">
        <f>D132*B64</f>
        <v>0</v>
      </c>
      <c r="I132" s="251">
        <f>(B132)*D64</f>
        <v>0</v>
      </c>
      <c r="J132" s="249"/>
      <c r="K132" s="25"/>
      <c r="L132" s="163"/>
      <c r="M132" s="6"/>
      <c r="N132" s="6"/>
    </row>
    <row r="133" spans="1:14" x14ac:dyDescent="0.2">
      <c r="A133" s="252">
        <v>2</v>
      </c>
      <c r="B133" s="253" t="e">
        <f>ROUND((B95+$D$125)/30.42,2)</f>
        <v>#DIV/0!</v>
      </c>
      <c r="C133" s="254" t="e">
        <f>B133*30.42-B95</f>
        <v>#DIV/0!</v>
      </c>
      <c r="D133" s="255" t="e">
        <f>$I$120/$H$17</f>
        <v>#DIV/0!</v>
      </c>
      <c r="E133" s="256">
        <f>$I$12</f>
        <v>0</v>
      </c>
      <c r="F133" s="257" t="e">
        <f>B133+D133+E133</f>
        <v>#DIV/0!</v>
      </c>
      <c r="G133" s="249"/>
      <c r="H133" s="258" t="e">
        <f>D133*D65</f>
        <v>#DIV/0!</v>
      </c>
      <c r="I133" s="259" t="e">
        <f>B133*D65</f>
        <v>#DIV/0!</v>
      </c>
      <c r="J133" s="249"/>
      <c r="K133" s="25"/>
      <c r="L133" s="163"/>
      <c r="M133" s="6"/>
      <c r="N133" s="6"/>
    </row>
    <row r="134" spans="1:14" x14ac:dyDescent="0.2">
      <c r="A134" s="252">
        <v>3</v>
      </c>
      <c r="B134" s="253" t="e">
        <f>ROUND((B96+$D$125)/30.42,2)</f>
        <v>#DIV/0!</v>
      </c>
      <c r="C134" s="254" t="e">
        <f>B134*30.42-B96</f>
        <v>#DIV/0!</v>
      </c>
      <c r="D134" s="255" t="e">
        <f>$I$120/$H$17</f>
        <v>#DIV/0!</v>
      </c>
      <c r="E134" s="256">
        <f>$I$12</f>
        <v>0</v>
      </c>
      <c r="F134" s="257" t="e">
        <f>B134+D134+E134</f>
        <v>#DIV/0!</v>
      </c>
      <c r="G134" s="249"/>
      <c r="H134" s="258" t="e">
        <f>D134*D66</f>
        <v>#DIV/0!</v>
      </c>
      <c r="I134" s="259" t="e">
        <f>B134*D66</f>
        <v>#DIV/0!</v>
      </c>
      <c r="J134" s="249"/>
      <c r="K134" s="25"/>
      <c r="L134" s="6"/>
      <c r="M134" s="6"/>
      <c r="N134" s="6"/>
    </row>
    <row r="135" spans="1:14" x14ac:dyDescent="0.2">
      <c r="A135" s="252">
        <v>4</v>
      </c>
      <c r="B135" s="253" t="e">
        <f>ROUND((B97+$D$125)/30.42,2)</f>
        <v>#DIV/0!</v>
      </c>
      <c r="C135" s="254" t="e">
        <f>B135*30.42-B97</f>
        <v>#DIV/0!</v>
      </c>
      <c r="D135" s="255" t="e">
        <f>$I$120/$H$17</f>
        <v>#DIV/0!</v>
      </c>
      <c r="E135" s="256">
        <f>$I$12</f>
        <v>0</v>
      </c>
      <c r="F135" s="257" t="e">
        <f>B135+D135+E135</f>
        <v>#DIV/0!</v>
      </c>
      <c r="G135" s="249"/>
      <c r="H135" s="258" t="e">
        <f>D135*D67</f>
        <v>#DIV/0!</v>
      </c>
      <c r="I135" s="259" t="e">
        <f>B135*D67</f>
        <v>#DIV/0!</v>
      </c>
      <c r="J135" s="249"/>
      <c r="K135" s="25"/>
      <c r="L135" s="163"/>
      <c r="M135" s="6"/>
      <c r="N135" s="6"/>
    </row>
    <row r="136" spans="1:14" ht="13.5" thickBot="1" x14ac:dyDescent="0.25">
      <c r="A136" s="261">
        <v>5</v>
      </c>
      <c r="B136" s="262" t="e">
        <f>ROUND((B98+$D$125)/30.42,2)</f>
        <v>#DIV/0!</v>
      </c>
      <c r="C136" s="263" t="e">
        <f>B136*30.42-B98</f>
        <v>#DIV/0!</v>
      </c>
      <c r="D136" s="264" t="e">
        <f>$I$120/$H$17</f>
        <v>#DIV/0!</v>
      </c>
      <c r="E136" s="265">
        <f>$I$12</f>
        <v>0</v>
      </c>
      <c r="F136" s="266" t="e">
        <f>B136+D136+E136</f>
        <v>#DIV/0!</v>
      </c>
      <c r="G136" s="249"/>
      <c r="H136" s="267" t="e">
        <f>D136*D68</f>
        <v>#DIV/0!</v>
      </c>
      <c r="I136" s="268" t="e">
        <f>B136*D68</f>
        <v>#DIV/0!</v>
      </c>
      <c r="J136" s="249"/>
      <c r="K136" s="25"/>
      <c r="L136" s="163"/>
      <c r="M136" s="6"/>
      <c r="N136" s="6"/>
    </row>
    <row r="137" spans="1:14" ht="13.5" thickBot="1" x14ac:dyDescent="0.25">
      <c r="A137" s="269"/>
      <c r="B137" s="270"/>
      <c r="C137" s="271"/>
      <c r="D137" s="272"/>
      <c r="E137" s="273"/>
      <c r="F137" s="274" t="e">
        <f>AVERAGE(F133:F136)</f>
        <v>#DIV/0!</v>
      </c>
      <c r="G137" s="260"/>
      <c r="H137" s="275" t="e">
        <f>SUM(H132:H136)</f>
        <v>#DIV/0!</v>
      </c>
      <c r="I137" s="275" t="e">
        <f>SUM(I132:I136)</f>
        <v>#DIV/0!</v>
      </c>
      <c r="J137" s="276"/>
      <c r="K137" s="25"/>
      <c r="L137" s="260"/>
      <c r="M137" s="260"/>
      <c r="N137" s="260"/>
    </row>
    <row r="138" spans="1:14" x14ac:dyDescent="0.2">
      <c r="A138" s="25"/>
      <c r="B138" s="25"/>
      <c r="C138" s="25"/>
      <c r="D138" s="25"/>
      <c r="E138" s="25"/>
      <c r="F138" s="25"/>
      <c r="G138" s="277" t="s">
        <v>35</v>
      </c>
      <c r="H138" s="249" t="e">
        <f>H137-I120</f>
        <v>#DIV/0!</v>
      </c>
      <c r="I138" s="278" t="e">
        <f>I137-I119</f>
        <v>#DIV/0!</v>
      </c>
      <c r="J138" s="25"/>
      <c r="K138" s="25"/>
      <c r="L138" s="25"/>
      <c r="M138" s="25"/>
      <c r="N138" s="25"/>
    </row>
    <row r="139" spans="1:14" x14ac:dyDescent="0.2">
      <c r="A139" s="8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</row>
    <row r="140" spans="1:14" ht="12.75" customHeight="1" x14ac:dyDescent="0.2">
      <c r="A140" s="528" t="s">
        <v>119</v>
      </c>
      <c r="B140" s="528"/>
      <c r="C140" s="528"/>
      <c r="D140" s="528"/>
      <c r="E140" s="528"/>
      <c r="F140" s="528"/>
      <c r="G140" s="528"/>
      <c r="H140" s="528"/>
      <c r="I140" s="528"/>
      <c r="J140" s="25"/>
      <c r="K140" s="25"/>
      <c r="L140" s="25"/>
      <c r="M140" s="25"/>
      <c r="N140" s="25"/>
    </row>
    <row r="141" spans="1:14" ht="13.5" thickBot="1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</row>
    <row r="142" spans="1:14" ht="76.5" customHeight="1" thickBot="1" x14ac:dyDescent="0.25">
      <c r="A142" s="279" t="s">
        <v>1</v>
      </c>
      <c r="B142" s="280" t="s">
        <v>113</v>
      </c>
      <c r="C142" s="281" t="s">
        <v>42</v>
      </c>
      <c r="D142" s="282" t="s">
        <v>114</v>
      </c>
      <c r="E142" s="280" t="s">
        <v>118</v>
      </c>
      <c r="F142" s="281" t="s">
        <v>42</v>
      </c>
      <c r="G142" s="283" t="s">
        <v>115</v>
      </c>
      <c r="H142" s="529" t="s">
        <v>128</v>
      </c>
      <c r="I142" s="530"/>
      <c r="J142" s="6"/>
      <c r="K142" s="25"/>
      <c r="L142" s="6"/>
      <c r="M142" s="6"/>
      <c r="N142" s="6"/>
    </row>
    <row r="143" spans="1:14" hidden="1" x14ac:dyDescent="0.2">
      <c r="A143" s="284">
        <v>1</v>
      </c>
      <c r="B143" s="285">
        <f>(B188+$D$137)*30.42</f>
        <v>0</v>
      </c>
      <c r="C143" s="286">
        <f>$B$94</f>
        <v>125</v>
      </c>
      <c r="D143" s="287">
        <f>B143-C143</f>
        <v>-125</v>
      </c>
      <c r="E143" s="284">
        <v>1</v>
      </c>
      <c r="F143" s="286">
        <f>$B$94</f>
        <v>125</v>
      </c>
      <c r="G143" s="288">
        <f>$B$94</f>
        <v>125</v>
      </c>
      <c r="H143" s="289">
        <f>F143-G143</f>
        <v>0</v>
      </c>
      <c r="I143" s="290"/>
      <c r="J143" s="6"/>
      <c r="K143" s="25"/>
      <c r="L143" s="6"/>
      <c r="M143" s="6"/>
      <c r="N143" s="6"/>
    </row>
    <row r="144" spans="1:14" x14ac:dyDescent="0.2">
      <c r="A144" s="291">
        <v>2</v>
      </c>
      <c r="B144" s="292">
        <f>(D$12+$H$12)*30.42</f>
        <v>0</v>
      </c>
      <c r="C144" s="293">
        <f>$B$95</f>
        <v>770</v>
      </c>
      <c r="D144" s="294">
        <f>B144-C144</f>
        <v>-770</v>
      </c>
      <c r="E144" s="292" t="e">
        <f>(B133+$D$133)*30.42</f>
        <v>#DIV/0!</v>
      </c>
      <c r="F144" s="293">
        <f>$B$95</f>
        <v>770</v>
      </c>
      <c r="G144" s="293" t="e">
        <f>E144-F144</f>
        <v>#DIV/0!</v>
      </c>
      <c r="H144" s="531"/>
      <c r="I144" s="532"/>
      <c r="J144" s="6"/>
      <c r="K144" s="25"/>
      <c r="L144" s="6"/>
      <c r="M144" s="6"/>
      <c r="N144" s="6"/>
    </row>
    <row r="145" spans="1:14" x14ac:dyDescent="0.2">
      <c r="A145" s="291">
        <v>3</v>
      </c>
      <c r="B145" s="292">
        <f>(E$12+$H$12)*30.42</f>
        <v>0</v>
      </c>
      <c r="C145" s="293">
        <f>$B$96</f>
        <v>1262</v>
      </c>
      <c r="D145" s="294">
        <f>B145-C145</f>
        <v>-1262</v>
      </c>
      <c r="E145" s="292" t="e">
        <f>(B134+$D$134)*30.42</f>
        <v>#DIV/0!</v>
      </c>
      <c r="F145" s="293">
        <f>$B$96</f>
        <v>1262</v>
      </c>
      <c r="G145" s="293" t="e">
        <f>E145-F145</f>
        <v>#DIV/0!</v>
      </c>
      <c r="H145" s="531"/>
      <c r="I145" s="532"/>
      <c r="J145" s="6"/>
      <c r="K145" s="25"/>
      <c r="L145" s="6"/>
      <c r="M145" s="6"/>
      <c r="N145" s="6"/>
    </row>
    <row r="146" spans="1:14" x14ac:dyDescent="0.2">
      <c r="A146" s="291">
        <v>4</v>
      </c>
      <c r="B146" s="292">
        <f>(F$12+$H$12)*30.42</f>
        <v>0</v>
      </c>
      <c r="C146" s="293">
        <f>$B$97</f>
        <v>1775</v>
      </c>
      <c r="D146" s="294">
        <f>B146-C146</f>
        <v>-1775</v>
      </c>
      <c r="E146" s="292" t="e">
        <f>(B135+$D$135)*30.42</f>
        <v>#DIV/0!</v>
      </c>
      <c r="F146" s="293">
        <f>$B$97</f>
        <v>1775</v>
      </c>
      <c r="G146" s="293" t="e">
        <f>E146-F146</f>
        <v>#DIV/0!</v>
      </c>
      <c r="H146" s="533" t="s">
        <v>116</v>
      </c>
      <c r="I146" s="535" t="s">
        <v>117</v>
      </c>
      <c r="J146" s="6"/>
      <c r="K146" s="25"/>
      <c r="L146" s="6"/>
      <c r="M146" s="6"/>
      <c r="N146" s="6"/>
    </row>
    <row r="147" spans="1:14" ht="13.5" thickBot="1" x14ac:dyDescent="0.25">
      <c r="A147" s="295">
        <v>5</v>
      </c>
      <c r="B147" s="296">
        <f>(G$12+$H$12)*30.42</f>
        <v>0</v>
      </c>
      <c r="C147" s="297">
        <f>$B$98</f>
        <v>2005</v>
      </c>
      <c r="D147" s="298">
        <f>B147-C147</f>
        <v>-2005</v>
      </c>
      <c r="E147" s="296" t="e">
        <f>(B136+$D$136)*30.42</f>
        <v>#DIV/0!</v>
      </c>
      <c r="F147" s="297">
        <f>$B$98</f>
        <v>2005</v>
      </c>
      <c r="G147" s="297" t="e">
        <f>E147-F147</f>
        <v>#DIV/0!</v>
      </c>
      <c r="H147" s="534"/>
      <c r="I147" s="536"/>
      <c r="J147" s="6"/>
      <c r="K147" s="25"/>
      <c r="L147" s="6"/>
      <c r="M147" s="6"/>
      <c r="N147" s="6"/>
    </row>
    <row r="148" spans="1:14" ht="15.75" thickBot="1" x14ac:dyDescent="0.25">
      <c r="A148" s="537" t="s">
        <v>60</v>
      </c>
      <c r="B148" s="537"/>
      <c r="C148" s="299"/>
      <c r="D148" s="300">
        <f>AVERAGE(D144:D147)</f>
        <v>-1453</v>
      </c>
      <c r="E148" s="301"/>
      <c r="F148" s="301"/>
      <c r="G148" s="302" t="e">
        <f>AVERAGE(G144:G147)</f>
        <v>#DIV/0!</v>
      </c>
      <c r="H148" s="303" t="e">
        <f>G148-D148</f>
        <v>#DIV/0!</v>
      </c>
      <c r="I148" s="304" t="e">
        <f>G148/D148-1</f>
        <v>#DIV/0!</v>
      </c>
      <c r="J148" s="305"/>
      <c r="K148" s="25"/>
      <c r="L148" s="305"/>
      <c r="M148" s="305"/>
      <c r="N148" s="305"/>
    </row>
    <row r="149" spans="1:14" ht="13.5" thickTop="1" x14ac:dyDescent="0.2">
      <c r="A149" s="92"/>
      <c r="B149" s="306"/>
      <c r="C149" s="307"/>
      <c r="D149" s="308"/>
      <c r="E149" s="309"/>
      <c r="F149" s="110"/>
      <c r="G149" s="307"/>
      <c r="H149" s="310"/>
      <c r="I149" s="311"/>
      <c r="J149" s="312"/>
      <c r="K149" s="25"/>
      <c r="L149" s="375"/>
      <c r="M149" s="374"/>
      <c r="N149" s="311"/>
    </row>
    <row r="150" spans="1:14" x14ac:dyDescent="0.2">
      <c r="A150" s="8" t="s">
        <v>112</v>
      </c>
      <c r="B150" s="306"/>
      <c r="C150" s="307"/>
      <c r="D150" s="308"/>
      <c r="E150" s="309"/>
      <c r="F150" s="110"/>
      <c r="G150" s="307"/>
      <c r="H150" s="310"/>
      <c r="I150" s="311"/>
      <c r="J150" s="312"/>
      <c r="K150" s="25"/>
      <c r="L150" s="375"/>
      <c r="M150" s="374"/>
      <c r="N150" s="311"/>
    </row>
    <row r="151" spans="1:14" ht="13.5" thickBot="1" x14ac:dyDescent="0.25">
      <c r="A151" s="92"/>
      <c r="B151" s="306"/>
      <c r="C151" s="307"/>
      <c r="D151" s="306"/>
      <c r="E151" s="306"/>
      <c r="F151" s="306"/>
      <c r="G151" s="538"/>
      <c r="H151" s="538"/>
      <c r="I151" s="538"/>
      <c r="J151" s="312"/>
      <c r="K151" s="25"/>
      <c r="L151" s="375"/>
      <c r="M151" s="374"/>
      <c r="N151" s="311"/>
    </row>
    <row r="152" spans="1:14" ht="25.5" customHeight="1" x14ac:dyDescent="0.2">
      <c r="A152" s="526" t="s">
        <v>1</v>
      </c>
      <c r="B152" s="239" t="s">
        <v>0</v>
      </c>
      <c r="C152" s="539" t="s">
        <v>28</v>
      </c>
      <c r="D152" s="313" t="s">
        <v>81</v>
      </c>
      <c r="E152" s="239" t="s">
        <v>44</v>
      </c>
      <c r="F152" s="314" t="s">
        <v>45</v>
      </c>
      <c r="G152" s="315"/>
      <c r="H152" s="316"/>
      <c r="I152" s="316"/>
      <c r="J152" s="316"/>
      <c r="K152" s="25"/>
      <c r="L152" s="375"/>
      <c r="M152" s="374"/>
      <c r="N152" s="311"/>
    </row>
    <row r="153" spans="1:14" ht="24.75" customHeight="1" thickBot="1" x14ac:dyDescent="0.25">
      <c r="A153" s="527"/>
      <c r="B153" s="317" t="s">
        <v>29</v>
      </c>
      <c r="C153" s="540"/>
      <c r="D153" s="318" t="s">
        <v>43</v>
      </c>
      <c r="E153" s="317" t="s">
        <v>34</v>
      </c>
      <c r="F153" s="319" t="s">
        <v>46</v>
      </c>
      <c r="G153" s="315"/>
      <c r="H153" s="316"/>
      <c r="I153" s="316"/>
      <c r="J153" s="316"/>
      <c r="K153" s="25"/>
      <c r="L153" s="375"/>
      <c r="M153" s="374"/>
      <c r="N153" s="311"/>
    </row>
    <row r="154" spans="1:14" ht="13.5" hidden="1" thickBot="1" x14ac:dyDescent="0.25">
      <c r="A154" s="320">
        <v>1</v>
      </c>
      <c r="B154" s="321">
        <f>B64</f>
        <v>0</v>
      </c>
      <c r="C154" s="131"/>
      <c r="D154" s="322">
        <f>1</f>
        <v>1</v>
      </c>
      <c r="E154" s="323" t="e">
        <f>($D$76+$D$77+#REF!)/($B$154*$D$154+$B$155*$D$155+$B$156*$D$156+$B$157*$D$157+$B$158*$D$158)*B154*D154</f>
        <v>#REF!</v>
      </c>
      <c r="F154" s="324" t="e">
        <f>IF(E154&gt;0,B154/E154,"")</f>
        <v>#REF!</v>
      </c>
      <c r="G154" s="325"/>
      <c r="H154" s="316"/>
      <c r="I154" s="316"/>
      <c r="J154" s="316"/>
      <c r="K154" s="25"/>
      <c r="L154" s="375"/>
      <c r="M154" s="374"/>
      <c r="N154" s="311"/>
    </row>
    <row r="155" spans="1:14" x14ac:dyDescent="0.2">
      <c r="A155" s="291">
        <v>2</v>
      </c>
      <c r="B155" s="326">
        <f>B65</f>
        <v>0</v>
      </c>
      <c r="C155" s="327" t="s">
        <v>48</v>
      </c>
      <c r="D155" s="328">
        <v>1.29</v>
      </c>
      <c r="E155" s="323" t="e">
        <f>($D$76+$D$77)/($B$154*$D$154+$B$155*$D$155+$B$156*$D$156+$B$157*$D$157+$B$158*$D$158)*B155*D155</f>
        <v>#DIV/0!</v>
      </c>
      <c r="F155" s="329" t="e">
        <f>B155/E155</f>
        <v>#DIV/0!</v>
      </c>
      <c r="G155" s="325"/>
      <c r="H155" s="316"/>
      <c r="I155" s="316"/>
      <c r="J155" s="316"/>
      <c r="K155" s="25"/>
      <c r="L155" s="375"/>
      <c r="M155" s="374"/>
      <c r="N155" s="311"/>
    </row>
    <row r="156" spans="1:14" x14ac:dyDescent="0.2">
      <c r="A156" s="291">
        <v>3</v>
      </c>
      <c r="B156" s="326">
        <f>B66</f>
        <v>0</v>
      </c>
      <c r="C156" s="330" t="s">
        <v>49</v>
      </c>
      <c r="D156" s="328">
        <v>1.75</v>
      </c>
      <c r="E156" s="323" t="e">
        <f>($D$76+$D$77)/($B$154*$D$154+$B$155*$D$155+$B$156*$D$156+$B$157*$D$157+$B$158*$D$158)*B156*D156</f>
        <v>#DIV/0!</v>
      </c>
      <c r="F156" s="329" t="e">
        <f>B156/E156</f>
        <v>#DIV/0!</v>
      </c>
      <c r="G156" s="325"/>
      <c r="H156" s="316"/>
      <c r="I156" s="331"/>
      <c r="J156" s="312"/>
      <c r="K156" s="25"/>
      <c r="L156" s="375"/>
      <c r="M156" s="374"/>
      <c r="N156" s="311"/>
    </row>
    <row r="157" spans="1:14" x14ac:dyDescent="0.2">
      <c r="A157" s="291">
        <v>4</v>
      </c>
      <c r="B157" s="326">
        <f>B67</f>
        <v>0</v>
      </c>
      <c r="C157" s="330" t="s">
        <v>50</v>
      </c>
      <c r="D157" s="328">
        <v>2.2400000000000002</v>
      </c>
      <c r="E157" s="323" t="e">
        <f>($D$76+$D$77)/($B$154*$D$154+$B$155*$D$155+$B$156*$D$156+$B$157*$D$157+$B$158*$D$158)*B157*D157</f>
        <v>#DIV/0!</v>
      </c>
      <c r="F157" s="329" t="e">
        <f>B157/E157</f>
        <v>#DIV/0!</v>
      </c>
      <c r="G157" s="325"/>
      <c r="H157" s="316"/>
      <c r="I157" s="331"/>
      <c r="J157" s="312"/>
      <c r="K157" s="25"/>
      <c r="L157" s="375"/>
      <c r="M157" s="374"/>
      <c r="N157" s="311"/>
    </row>
    <row r="158" spans="1:14" ht="13.5" thickBot="1" x14ac:dyDescent="0.25">
      <c r="A158" s="295">
        <v>5</v>
      </c>
      <c r="B158" s="332">
        <f>B68</f>
        <v>0</v>
      </c>
      <c r="C158" s="333" t="s">
        <v>51</v>
      </c>
      <c r="D158" s="334">
        <v>2.46</v>
      </c>
      <c r="E158" s="323" t="e">
        <f>($D$76+$D$77)/($B$154*$D$154+$B$155*$D$155+$B$156*$D$156+$B$157*$D$157+$B$158*$D$158)*B158*D158</f>
        <v>#DIV/0!</v>
      </c>
      <c r="F158" s="335" t="e">
        <f>B158/E158</f>
        <v>#DIV/0!</v>
      </c>
      <c r="G158" s="325"/>
      <c r="H158" s="316"/>
      <c r="I158" s="331"/>
      <c r="J158" s="312"/>
      <c r="K158" s="25"/>
      <c r="L158" s="375"/>
      <c r="M158" s="374"/>
      <c r="N158" s="311"/>
    </row>
    <row r="159" spans="1:14" ht="13.5" thickBot="1" x14ac:dyDescent="0.25">
      <c r="A159" s="151" t="s">
        <v>30</v>
      </c>
      <c r="B159" s="336">
        <f>SUM(B154:B158)</f>
        <v>0</v>
      </c>
      <c r="C159" s="307"/>
      <c r="D159" s="165"/>
      <c r="E159" s="337" t="e">
        <f>SUM(E155:E158)</f>
        <v>#DIV/0!</v>
      </c>
      <c r="F159" s="110"/>
      <c r="G159" s="223"/>
      <c r="H159" s="338"/>
      <c r="I159" s="339"/>
      <c r="J159" s="312"/>
      <c r="K159" s="25"/>
      <c r="L159" s="375"/>
      <c r="M159" s="374"/>
      <c r="N159" s="311"/>
    </row>
    <row r="160" spans="1:14" x14ac:dyDescent="0.2">
      <c r="A160" s="25"/>
      <c r="B160" s="25"/>
      <c r="C160" s="25"/>
      <c r="D160" s="25"/>
      <c r="E160" s="316"/>
      <c r="F160" s="25"/>
      <c r="G160" s="340"/>
      <c r="H160" s="340"/>
      <c r="I160" s="340"/>
      <c r="J160" s="359" t="str">
        <f>J1</f>
        <v>Version: 21.10.2021</v>
      </c>
      <c r="K160" s="25"/>
      <c r="L160" s="25"/>
      <c r="M160" s="25"/>
      <c r="N160" s="25"/>
    </row>
    <row r="161" spans="1:14" x14ac:dyDescent="0.2">
      <c r="A161" s="541" t="s">
        <v>135</v>
      </c>
      <c r="B161" s="541"/>
      <c r="C161" s="541"/>
      <c r="D161" s="541"/>
      <c r="E161" s="541"/>
      <c r="F161" s="541"/>
      <c r="G161" s="541"/>
      <c r="H161" s="541"/>
      <c r="I161" s="541"/>
      <c r="J161" s="541"/>
      <c r="K161" s="25"/>
      <c r="L161" s="375"/>
      <c r="M161" s="374"/>
      <c r="N161" s="311"/>
    </row>
    <row r="162" spans="1:14" x14ac:dyDescent="0.2">
      <c r="A162" s="92"/>
      <c r="B162" s="306"/>
      <c r="C162" s="307"/>
      <c r="D162" s="308"/>
      <c r="E162" s="309"/>
      <c r="F162" s="110"/>
      <c r="G162" s="307"/>
      <c r="H162" s="310"/>
      <c r="I162" s="311"/>
      <c r="J162" s="312"/>
      <c r="K162" s="25"/>
      <c r="L162" s="375"/>
      <c r="M162" s="374"/>
      <c r="N162" s="311"/>
    </row>
    <row r="163" spans="1:14" x14ac:dyDescent="0.2">
      <c r="A163" s="542"/>
      <c r="B163" s="542"/>
      <c r="C163" s="542"/>
      <c r="D163" s="376" t="s">
        <v>75</v>
      </c>
      <c r="E163" s="377" t="s">
        <v>55</v>
      </c>
      <c r="F163" s="377" t="s">
        <v>56</v>
      </c>
      <c r="G163" s="377" t="s">
        <v>57</v>
      </c>
      <c r="H163" s="378" t="s">
        <v>58</v>
      </c>
      <c r="I163" s="379"/>
      <c r="J163" s="312"/>
      <c r="K163" s="25"/>
      <c r="L163" s="6"/>
      <c r="M163" s="6"/>
      <c r="N163" s="6"/>
    </row>
    <row r="164" spans="1:14" x14ac:dyDescent="0.2">
      <c r="A164" s="379"/>
      <c r="B164" s="6"/>
      <c r="C164" s="6"/>
      <c r="D164" s="380"/>
      <c r="E164" s="380"/>
      <c r="F164" s="381"/>
      <c r="G164" s="381"/>
      <c r="H164" s="381"/>
      <c r="I164" s="382" t="s">
        <v>30</v>
      </c>
      <c r="J164" s="312"/>
      <c r="K164" s="25"/>
      <c r="L164" s="6"/>
      <c r="M164" s="6"/>
      <c r="N164" s="6"/>
    </row>
    <row r="165" spans="1:14" x14ac:dyDescent="0.2">
      <c r="A165" s="543" t="s">
        <v>59</v>
      </c>
      <c r="B165" s="543"/>
      <c r="C165" s="543"/>
      <c r="D165" s="383" t="s">
        <v>78</v>
      </c>
      <c r="E165" s="384">
        <f>B65</f>
        <v>0</v>
      </c>
      <c r="F165" s="384">
        <f>B66</f>
        <v>0</v>
      </c>
      <c r="G165" s="384">
        <f>B67</f>
        <v>0</v>
      </c>
      <c r="H165" s="385">
        <f>B68</f>
        <v>0</v>
      </c>
      <c r="I165" s="386">
        <f>SUM(D165:H165)</f>
        <v>0</v>
      </c>
      <c r="J165" s="312"/>
      <c r="K165" s="25"/>
      <c r="L165" s="6"/>
      <c r="M165" s="6"/>
      <c r="N165" s="6"/>
    </row>
    <row r="166" spans="1:14" x14ac:dyDescent="0.2">
      <c r="A166" s="387"/>
      <c r="B166" s="341"/>
      <c r="C166" s="341"/>
      <c r="D166" s="380"/>
      <c r="E166" s="380"/>
      <c r="F166" s="381"/>
      <c r="G166" s="381"/>
      <c r="H166" s="7"/>
      <c r="I166" s="388" t="s">
        <v>60</v>
      </c>
      <c r="J166" s="312"/>
      <c r="K166" s="25"/>
      <c r="L166" s="6"/>
      <c r="M166" s="6"/>
      <c r="N166" s="6"/>
    </row>
    <row r="167" spans="1:14" x14ac:dyDescent="0.2">
      <c r="A167" s="543" t="s">
        <v>61</v>
      </c>
      <c r="B167" s="543"/>
      <c r="C167" s="543"/>
      <c r="D167" s="389" t="s">
        <v>62</v>
      </c>
      <c r="E167" s="361" t="e">
        <f>F155</f>
        <v>#DIV/0!</v>
      </c>
      <c r="F167" s="361" t="e">
        <f>F156</f>
        <v>#DIV/0!</v>
      </c>
      <c r="G167" s="361" t="e">
        <f>F157</f>
        <v>#DIV/0!</v>
      </c>
      <c r="H167" s="390" t="e">
        <f>F158</f>
        <v>#DIV/0!</v>
      </c>
      <c r="I167" s="391" t="e">
        <f>D6/E159</f>
        <v>#DIV/0!</v>
      </c>
      <c r="J167" s="6"/>
      <c r="K167" s="25"/>
      <c r="L167" s="6"/>
      <c r="M167" s="6"/>
      <c r="N167" s="6"/>
    </row>
    <row r="168" spans="1:14" x14ac:dyDescent="0.2">
      <c r="A168" s="392"/>
      <c r="B168" s="341"/>
      <c r="C168" s="341"/>
      <c r="D168" s="393"/>
      <c r="E168" s="394"/>
      <c r="F168" s="394"/>
      <c r="G168" s="394"/>
      <c r="H168" s="394"/>
      <c r="I168" s="395"/>
      <c r="J168" s="6"/>
      <c r="K168" s="25"/>
      <c r="L168" s="6"/>
      <c r="M168" s="6"/>
      <c r="N168" s="6"/>
    </row>
    <row r="169" spans="1:14" x14ac:dyDescent="0.2">
      <c r="A169" s="543" t="s">
        <v>47</v>
      </c>
      <c r="B169" s="543"/>
      <c r="C169" s="543"/>
      <c r="D169" s="396" t="s">
        <v>63</v>
      </c>
      <c r="E169" s="397" t="e">
        <f>B133</f>
        <v>#DIV/0!</v>
      </c>
      <c r="F169" s="397" t="e">
        <f>B134</f>
        <v>#DIV/0!</v>
      </c>
      <c r="G169" s="397" t="e">
        <f>B135</f>
        <v>#DIV/0!</v>
      </c>
      <c r="H169" s="398" t="e">
        <f>B136</f>
        <v>#DIV/0!</v>
      </c>
      <c r="I169" s="342"/>
      <c r="J169" s="6"/>
      <c r="K169" s="25"/>
      <c r="L169" s="6"/>
      <c r="M169" s="6"/>
      <c r="N169" s="6"/>
    </row>
    <row r="170" spans="1:14" ht="20.25" x14ac:dyDescent="0.3">
      <c r="A170" s="399"/>
      <c r="B170" s="6"/>
      <c r="C170" s="6"/>
      <c r="D170" s="400"/>
      <c r="E170" s="401"/>
      <c r="F170" s="401"/>
      <c r="G170" s="401"/>
      <c r="H170" s="401"/>
      <c r="I170" s="401"/>
      <c r="J170" s="6"/>
      <c r="K170" s="25"/>
      <c r="L170" s="6"/>
      <c r="M170" s="6"/>
      <c r="N170" s="6"/>
    </row>
    <row r="171" spans="1:14" ht="12.75" customHeight="1" x14ac:dyDescent="0.2">
      <c r="A171" s="544" t="s">
        <v>146</v>
      </c>
      <c r="B171" s="544"/>
      <c r="C171" s="544"/>
      <c r="D171" s="402" t="s">
        <v>64</v>
      </c>
      <c r="E171" s="397" t="e">
        <f>G144</f>
        <v>#DIV/0!</v>
      </c>
      <c r="F171" s="397" t="e">
        <f>G145</f>
        <v>#DIV/0!</v>
      </c>
      <c r="G171" s="397" t="e">
        <f>G146</f>
        <v>#DIV/0!</v>
      </c>
      <c r="H171" s="398" t="e">
        <f>G147</f>
        <v>#DIV/0!</v>
      </c>
      <c r="I171" s="342"/>
      <c r="J171" s="6"/>
      <c r="K171" s="25"/>
      <c r="L171" s="6"/>
      <c r="M171" s="6"/>
      <c r="N171" s="6"/>
    </row>
    <row r="172" spans="1:14" x14ac:dyDescent="0.2">
      <c r="A172" s="25"/>
      <c r="B172" s="25"/>
      <c r="C172" s="25"/>
      <c r="D172" s="25"/>
      <c r="E172" s="25"/>
      <c r="F172" s="25"/>
      <c r="G172" s="25"/>
      <c r="H172" s="25"/>
      <c r="I172" s="343"/>
      <c r="J172" s="25"/>
      <c r="K172" s="25"/>
      <c r="L172" s="25"/>
      <c r="M172" s="25"/>
      <c r="N172" s="25"/>
    </row>
    <row r="173" spans="1:14" ht="12.75" customHeight="1" x14ac:dyDescent="0.2">
      <c r="A173" s="544" t="s">
        <v>147</v>
      </c>
      <c r="B173" s="544"/>
      <c r="C173" s="544"/>
      <c r="D173" s="402" t="s">
        <v>64</v>
      </c>
      <c r="E173" s="397" t="e">
        <f>E171+($I$12*30.42)</f>
        <v>#DIV/0!</v>
      </c>
      <c r="F173" s="397" t="e">
        <f>F171+($I$12*30.42)</f>
        <v>#DIV/0!</v>
      </c>
      <c r="G173" s="397" t="e">
        <f>G171+($I$12*30.42)</f>
        <v>#DIV/0!</v>
      </c>
      <c r="H173" s="398" t="e">
        <f>H171+($I$12*30.42)</f>
        <v>#DIV/0!</v>
      </c>
      <c r="I173" s="6"/>
      <c r="J173" s="6"/>
      <c r="K173" s="25"/>
      <c r="L173" s="6"/>
      <c r="M173" s="6"/>
      <c r="N173" s="6"/>
    </row>
    <row r="174" spans="1:14" ht="20.25" x14ac:dyDescent="0.2">
      <c r="A174" s="403"/>
      <c r="B174" s="404"/>
      <c r="C174" s="405"/>
      <c r="D174" s="405"/>
      <c r="E174" s="405"/>
      <c r="F174" s="405"/>
      <c r="G174" s="405"/>
      <c r="H174" s="7"/>
      <c r="I174" s="6"/>
      <c r="J174" s="6"/>
      <c r="K174" s="25"/>
      <c r="L174" s="6"/>
      <c r="M174" s="6"/>
      <c r="N174" s="6"/>
    </row>
    <row r="175" spans="1:14" ht="20.25" x14ac:dyDescent="0.3">
      <c r="A175" s="545" t="s">
        <v>65</v>
      </c>
      <c r="B175" s="545"/>
      <c r="C175" s="406" t="e">
        <f>ROUND(D133*0.6,2)</f>
        <v>#DIV/0!</v>
      </c>
      <c r="D175" s="400"/>
      <c r="E175" s="546" t="s">
        <v>137</v>
      </c>
      <c r="F175" s="547"/>
      <c r="G175" s="548"/>
      <c r="H175" s="406" t="e">
        <f>AVERAGE(F169:G169)</f>
        <v>#DIV/0!</v>
      </c>
      <c r="I175" s="6"/>
      <c r="J175" s="6"/>
      <c r="K175" s="25"/>
      <c r="L175" s="6"/>
      <c r="M175" s="6"/>
      <c r="N175" s="6"/>
    </row>
    <row r="176" spans="1:14" ht="20.25" x14ac:dyDescent="0.3">
      <c r="A176" s="549" t="s">
        <v>76</v>
      </c>
      <c r="B176" s="549"/>
      <c r="C176" s="407" t="e">
        <f>ROUND(D133*0.4,2)</f>
        <v>#DIV/0!</v>
      </c>
      <c r="D176" s="400"/>
      <c r="E176" s="550" t="s">
        <v>136</v>
      </c>
      <c r="F176" s="551"/>
      <c r="G176" s="552"/>
      <c r="H176" s="408" t="e">
        <f>AVERAGE(F167:G167)</f>
        <v>#DIV/0!</v>
      </c>
      <c r="I176" s="6"/>
      <c r="J176" s="6"/>
      <c r="K176" s="25"/>
      <c r="L176" s="6"/>
      <c r="M176" s="6"/>
      <c r="N176" s="6"/>
    </row>
    <row r="177" spans="1:14" ht="20.25" x14ac:dyDescent="0.3">
      <c r="A177" s="6"/>
      <c r="B177" s="400"/>
      <c r="C177" s="400"/>
      <c r="D177" s="400"/>
      <c r="E177" s="409"/>
      <c r="F177" s="400"/>
      <c r="G177" s="400"/>
      <c r="H177" s="7"/>
      <c r="I177" s="6"/>
      <c r="J177" s="6"/>
      <c r="K177" s="25"/>
      <c r="L177" s="6"/>
      <c r="M177" s="6"/>
      <c r="N177" s="6"/>
    </row>
    <row r="178" spans="1:14" ht="28.5" customHeight="1" x14ac:dyDescent="0.3">
      <c r="A178" s="553" t="s">
        <v>148</v>
      </c>
      <c r="B178" s="553"/>
      <c r="C178" s="420" t="e">
        <f>ROUND(H52/H16,2)</f>
        <v>#DIV/0!</v>
      </c>
      <c r="D178" s="401"/>
      <c r="E178" s="401"/>
      <c r="F178" s="401"/>
      <c r="G178" s="401"/>
      <c r="H178" s="7"/>
      <c r="I178" s="6"/>
      <c r="J178" s="6"/>
      <c r="K178" s="25"/>
      <c r="L178" s="6"/>
      <c r="M178" s="6"/>
      <c r="N178" s="6"/>
    </row>
    <row r="179" spans="1:14" ht="15" x14ac:dyDescent="0.2">
      <c r="A179" s="6"/>
      <c r="B179" s="6"/>
      <c r="C179" s="410"/>
      <c r="D179" s="411"/>
      <c r="E179" s="411"/>
      <c r="F179" s="411"/>
      <c r="G179" s="411"/>
      <c r="H179" s="7"/>
      <c r="I179" s="6"/>
      <c r="J179" s="6"/>
      <c r="K179" s="25"/>
      <c r="L179" s="6"/>
      <c r="M179" s="6"/>
      <c r="N179" s="6"/>
    </row>
    <row r="180" spans="1:14" x14ac:dyDescent="0.2">
      <c r="A180" s="554" t="s">
        <v>83</v>
      </c>
      <c r="B180" s="555"/>
      <c r="C180" s="555"/>
      <c r="D180" s="555"/>
      <c r="E180" s="555"/>
      <c r="F180" s="556"/>
      <c r="G180" s="412" t="e">
        <f>E159</f>
        <v>#DIV/0!</v>
      </c>
      <c r="H180" s="7"/>
      <c r="I180" s="6"/>
      <c r="J180" s="6"/>
      <c r="K180" s="25"/>
      <c r="L180" s="6"/>
      <c r="M180" s="6"/>
      <c r="N180" s="6"/>
    </row>
    <row r="181" spans="1:14" x14ac:dyDescent="0.2">
      <c r="A181" s="557" t="s">
        <v>85</v>
      </c>
      <c r="B181" s="558"/>
      <c r="C181" s="558"/>
      <c r="D181" s="558"/>
      <c r="E181" s="558"/>
      <c r="F181" s="559"/>
      <c r="G181" s="413">
        <f>D80</f>
        <v>0</v>
      </c>
      <c r="H181" s="7"/>
      <c r="I181" s="6"/>
      <c r="J181" s="6"/>
      <c r="K181" s="25"/>
      <c r="L181" s="6"/>
      <c r="M181" s="6"/>
      <c r="N181" s="6"/>
    </row>
    <row r="182" spans="1:14" x14ac:dyDescent="0.2">
      <c r="A182" s="560" t="s">
        <v>129</v>
      </c>
      <c r="B182" s="561"/>
      <c r="C182" s="561"/>
      <c r="D182" s="561"/>
      <c r="E182" s="561"/>
      <c r="F182" s="562"/>
      <c r="G182" s="414">
        <f>D86</f>
        <v>0</v>
      </c>
      <c r="H182" s="7"/>
      <c r="I182" s="6"/>
      <c r="J182" s="6"/>
      <c r="K182" s="25"/>
      <c r="L182" s="6"/>
      <c r="M182" s="6"/>
      <c r="N182" s="6"/>
    </row>
    <row r="183" spans="1:14" ht="13.5" customHeight="1" thickBot="1" x14ac:dyDescent="0.25">
      <c r="A183" s="565" t="s">
        <v>84</v>
      </c>
      <c r="B183" s="566"/>
      <c r="C183" s="566"/>
      <c r="D183" s="566"/>
      <c r="E183" s="566"/>
      <c r="F183" s="567"/>
      <c r="G183" s="421">
        <f>D79</f>
        <v>0</v>
      </c>
      <c r="H183" s="7"/>
      <c r="I183" s="6"/>
      <c r="J183" s="6"/>
      <c r="K183" s="25"/>
      <c r="L183" s="6"/>
      <c r="M183" s="6"/>
      <c r="N183" s="6"/>
    </row>
    <row r="184" spans="1:14" ht="13.5" customHeight="1" thickBot="1" x14ac:dyDescent="0.25">
      <c r="A184" s="568" t="s">
        <v>86</v>
      </c>
      <c r="B184" s="569"/>
      <c r="C184" s="569"/>
      <c r="D184" s="569"/>
      <c r="E184" s="569"/>
      <c r="F184" s="569"/>
      <c r="G184" s="415" t="e">
        <f>SUM(G180:G183)</f>
        <v>#DIV/0!</v>
      </c>
      <c r="H184" s="7"/>
      <c r="I184" s="6"/>
      <c r="J184" s="6"/>
      <c r="K184" s="25"/>
      <c r="L184" s="6"/>
      <c r="M184" s="6"/>
      <c r="N184" s="6"/>
    </row>
    <row r="185" spans="1:14" ht="21" thickBot="1" x14ac:dyDescent="0.35">
      <c r="A185" s="400"/>
      <c r="B185" s="400"/>
      <c r="C185" s="400"/>
      <c r="D185" s="400"/>
      <c r="E185" s="409"/>
      <c r="F185" s="400"/>
      <c r="G185" s="400"/>
      <c r="H185" s="7"/>
      <c r="I185" s="6"/>
      <c r="J185" s="6"/>
      <c r="K185" s="25"/>
      <c r="L185" s="6"/>
      <c r="M185" s="6"/>
      <c r="N185" s="6"/>
    </row>
    <row r="186" spans="1:14" ht="13.5" customHeight="1" thickBot="1" x14ac:dyDescent="0.25">
      <c r="A186" s="570" t="s">
        <v>87</v>
      </c>
      <c r="B186" s="571"/>
      <c r="C186" s="571"/>
      <c r="D186" s="571"/>
      <c r="E186" s="572"/>
      <c r="F186" s="14"/>
      <c r="G186" s="14"/>
      <c r="H186" s="14"/>
      <c r="I186" s="344"/>
      <c r="J186" s="344"/>
      <c r="K186" s="25"/>
      <c r="L186" s="344"/>
      <c r="M186" s="344"/>
      <c r="N186" s="344"/>
    </row>
    <row r="187" spans="1:14" ht="12.75" customHeight="1" x14ac:dyDescent="0.2">
      <c r="A187" s="573" t="s">
        <v>90</v>
      </c>
      <c r="B187" s="574"/>
      <c r="C187" s="574" t="s">
        <v>95</v>
      </c>
      <c r="D187" s="574"/>
      <c r="E187" s="345" t="s">
        <v>30</v>
      </c>
      <c r="F187" s="416"/>
      <c r="G187" s="416"/>
      <c r="H187" s="14"/>
      <c r="I187" s="344"/>
      <c r="J187" s="344"/>
      <c r="K187" s="25"/>
      <c r="L187" s="344"/>
      <c r="M187" s="344"/>
      <c r="N187" s="344"/>
    </row>
    <row r="188" spans="1:14" ht="13.5" thickBot="1" x14ac:dyDescent="0.25">
      <c r="A188" s="575">
        <f>D76+D80</f>
        <v>0</v>
      </c>
      <c r="B188" s="576"/>
      <c r="C188" s="576">
        <f>D77</f>
        <v>0</v>
      </c>
      <c r="D188" s="576"/>
      <c r="E188" s="346">
        <f>SUM(A188:C188)</f>
        <v>0</v>
      </c>
      <c r="F188" s="14"/>
      <c r="G188" s="14"/>
      <c r="H188" s="14"/>
      <c r="I188" s="344"/>
      <c r="J188" s="344"/>
      <c r="K188" s="25"/>
      <c r="L188" s="344"/>
      <c r="M188" s="344"/>
      <c r="N188" s="344"/>
    </row>
    <row r="189" spans="1:14" ht="13.5" thickBot="1" x14ac:dyDescent="0.25">
      <c r="A189" s="563" t="e">
        <f>A188/($A$188+$C$188)</f>
        <v>#DIV/0!</v>
      </c>
      <c r="B189" s="564"/>
      <c r="C189" s="564" t="e">
        <f>C188/($A$188+$C$188)</f>
        <v>#DIV/0!</v>
      </c>
      <c r="D189" s="564"/>
      <c r="E189" s="347" t="e">
        <f>SUM(A189:C189)</f>
        <v>#DIV/0!</v>
      </c>
      <c r="F189" s="14"/>
      <c r="G189" s="14"/>
      <c r="H189" s="14"/>
      <c r="I189" s="344"/>
      <c r="J189" s="344"/>
      <c r="K189" s="25"/>
      <c r="L189" s="344"/>
      <c r="M189" s="344"/>
      <c r="N189" s="344"/>
    </row>
    <row r="190" spans="1:14" x14ac:dyDescent="0.2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</row>
    <row r="191" spans="1:14" x14ac:dyDescent="0.2">
      <c r="A191" s="217" t="s">
        <v>88</v>
      </c>
      <c r="B191" s="344"/>
      <c r="C191" s="344"/>
      <c r="D191" s="14"/>
      <c r="E191" s="14"/>
      <c r="F191" s="14"/>
      <c r="G191" s="14"/>
      <c r="H191" s="14"/>
      <c r="I191" s="344"/>
      <c r="J191" s="344"/>
      <c r="K191" s="25"/>
      <c r="L191" s="344"/>
      <c r="M191" s="344"/>
      <c r="N191" s="344"/>
    </row>
    <row r="192" spans="1:14" x14ac:dyDescent="0.2">
      <c r="A192" s="6"/>
      <c r="B192" s="6"/>
      <c r="C192" s="6"/>
      <c r="D192" s="7"/>
      <c r="E192" s="7"/>
      <c r="F192" s="7"/>
      <c r="G192" s="7"/>
      <c r="H192" s="7"/>
      <c r="I192" s="6"/>
      <c r="J192" s="6"/>
      <c r="K192" s="25"/>
      <c r="L192" s="6"/>
      <c r="M192" s="6"/>
      <c r="N192" s="6"/>
    </row>
    <row r="193" spans="1:14" ht="12.75" customHeight="1" x14ac:dyDescent="0.2">
      <c r="A193" s="544" t="s">
        <v>82</v>
      </c>
      <c r="B193" s="544"/>
      <c r="C193" s="544"/>
      <c r="D193" s="544"/>
      <c r="E193" s="544"/>
      <c r="F193" s="544"/>
      <c r="G193" s="417">
        <f>D87*(1+D88)</f>
        <v>0</v>
      </c>
      <c r="H193" s="7"/>
      <c r="I193" s="6"/>
      <c r="J193" s="6"/>
      <c r="K193" s="25"/>
      <c r="L193" s="6"/>
      <c r="M193" s="6"/>
      <c r="N193" s="6"/>
    </row>
    <row r="194" spans="1:14" x14ac:dyDescent="0.2">
      <c r="A194" s="6"/>
      <c r="B194" s="6"/>
      <c r="C194" s="6"/>
      <c r="D194" s="7"/>
      <c r="E194" s="7"/>
      <c r="F194" s="7"/>
      <c r="G194" s="7"/>
      <c r="H194" s="7"/>
      <c r="I194" s="6"/>
      <c r="J194" s="6"/>
      <c r="K194" s="25"/>
      <c r="L194" s="6"/>
      <c r="M194" s="6"/>
      <c r="N194" s="6"/>
    </row>
    <row r="195" spans="1:14" x14ac:dyDescent="0.2">
      <c r="A195" s="6"/>
      <c r="B195" s="6"/>
      <c r="C195" s="6"/>
      <c r="D195" s="7"/>
      <c r="E195" s="7"/>
      <c r="F195" s="7"/>
      <c r="G195" s="7"/>
      <c r="H195" s="7"/>
      <c r="I195" s="6"/>
      <c r="J195" s="6"/>
      <c r="K195" s="25"/>
      <c r="L195" s="6"/>
      <c r="M195" s="6"/>
      <c r="N195" s="6"/>
    </row>
    <row r="196" spans="1:14" x14ac:dyDescent="0.2">
      <c r="A196" s="6"/>
      <c r="B196" s="25"/>
      <c r="C196" s="25"/>
      <c r="D196" s="25"/>
      <c r="E196" s="25"/>
      <c r="F196" s="25"/>
      <c r="G196" s="25"/>
      <c r="H196" s="25"/>
      <c r="I196" s="25"/>
      <c r="J196" s="6"/>
      <c r="K196" s="25"/>
      <c r="L196" s="6"/>
      <c r="M196" s="6"/>
      <c r="N196" s="6"/>
    </row>
    <row r="197" spans="1:14" x14ac:dyDescent="0.2">
      <c r="K197" s="25"/>
    </row>
    <row r="198" spans="1:14" x14ac:dyDescent="0.2">
      <c r="K198" s="25"/>
    </row>
    <row r="199" spans="1:14" x14ac:dyDescent="0.2">
      <c r="K199" s="25"/>
    </row>
    <row r="200" spans="1:14" x14ac:dyDescent="0.2">
      <c r="K200" s="25"/>
    </row>
    <row r="201" spans="1:14" x14ac:dyDescent="0.2">
      <c r="K201" s="25"/>
    </row>
    <row r="202" spans="1:14" x14ac:dyDescent="0.2">
      <c r="K202" s="25"/>
    </row>
    <row r="203" spans="1:14" x14ac:dyDescent="0.2">
      <c r="K203" s="25"/>
    </row>
    <row r="204" spans="1:14" x14ac:dyDescent="0.2">
      <c r="K204" s="25"/>
    </row>
    <row r="205" spans="1:14" x14ac:dyDescent="0.2">
      <c r="K205" s="25"/>
    </row>
    <row r="206" spans="1:14" x14ac:dyDescent="0.2">
      <c r="K206" s="25"/>
    </row>
    <row r="207" spans="1:14" x14ac:dyDescent="0.2">
      <c r="K207" s="25"/>
    </row>
    <row r="208" spans="1:14" x14ac:dyDescent="0.2">
      <c r="K208" s="25"/>
    </row>
    <row r="209" spans="11:11" x14ac:dyDescent="0.2">
      <c r="K209" s="25"/>
    </row>
    <row r="210" spans="11:11" x14ac:dyDescent="0.2">
      <c r="K210" s="25"/>
    </row>
    <row r="211" spans="11:11" x14ac:dyDescent="0.2">
      <c r="K211" s="25"/>
    </row>
  </sheetData>
  <mergeCells count="107">
    <mergeCell ref="A176:B176"/>
    <mergeCell ref="E176:G176"/>
    <mergeCell ref="A178:B178"/>
    <mergeCell ref="A180:F180"/>
    <mergeCell ref="A181:F181"/>
    <mergeCell ref="A182:F182"/>
    <mergeCell ref="A189:B189"/>
    <mergeCell ref="C189:D189"/>
    <mergeCell ref="A193:F193"/>
    <mergeCell ref="A183:F183"/>
    <mergeCell ref="A184:F184"/>
    <mergeCell ref="A186:E186"/>
    <mergeCell ref="A187:B187"/>
    <mergeCell ref="C187:D187"/>
    <mergeCell ref="A188:B188"/>
    <mergeCell ref="C188:D188"/>
    <mergeCell ref="A161:J161"/>
    <mergeCell ref="A163:C163"/>
    <mergeCell ref="A165:C165"/>
    <mergeCell ref="A167:C167"/>
    <mergeCell ref="A169:C169"/>
    <mergeCell ref="A171:C171"/>
    <mergeCell ref="A173:C173"/>
    <mergeCell ref="A175:B175"/>
    <mergeCell ref="E175:G175"/>
    <mergeCell ref="I130:I131"/>
    <mergeCell ref="A140:I140"/>
    <mergeCell ref="H142:I142"/>
    <mergeCell ref="H144:I145"/>
    <mergeCell ref="H146:H147"/>
    <mergeCell ref="I146:I147"/>
    <mergeCell ref="A148:B148"/>
    <mergeCell ref="G151:I151"/>
    <mergeCell ref="A152:A153"/>
    <mergeCell ref="C152:C153"/>
    <mergeCell ref="C119:D119"/>
    <mergeCell ref="G119:H119"/>
    <mergeCell ref="C120:D120"/>
    <mergeCell ref="G120:H120"/>
    <mergeCell ref="C121:D121"/>
    <mergeCell ref="G121:H121"/>
    <mergeCell ref="A130:A131"/>
    <mergeCell ref="B130:C130"/>
    <mergeCell ref="D130:E130"/>
    <mergeCell ref="F130:F131"/>
    <mergeCell ref="H130:H131"/>
    <mergeCell ref="D106:E106"/>
    <mergeCell ref="D107:E107"/>
    <mergeCell ref="G111:H111"/>
    <mergeCell ref="G112:H112"/>
    <mergeCell ref="A113:E113"/>
    <mergeCell ref="G113:H113"/>
    <mergeCell ref="E117:F117"/>
    <mergeCell ref="G117:H117"/>
    <mergeCell ref="C118:D118"/>
    <mergeCell ref="G118:H118"/>
    <mergeCell ref="C94:D94"/>
    <mergeCell ref="C95:D95"/>
    <mergeCell ref="C96:D96"/>
    <mergeCell ref="C97:D97"/>
    <mergeCell ref="C98:D98"/>
    <mergeCell ref="A99:B99"/>
    <mergeCell ref="C99:D99"/>
    <mergeCell ref="D104:E104"/>
    <mergeCell ref="D105:E105"/>
    <mergeCell ref="F82:G82"/>
    <mergeCell ref="A83:B83"/>
    <mergeCell ref="F83:G83"/>
    <mergeCell ref="F84:G84"/>
    <mergeCell ref="A86:C86"/>
    <mergeCell ref="F86:G86"/>
    <mergeCell ref="A87:C87"/>
    <mergeCell ref="A88:C88"/>
    <mergeCell ref="A92:A93"/>
    <mergeCell ref="B92:B93"/>
    <mergeCell ref="C92:D93"/>
    <mergeCell ref="A76:C76"/>
    <mergeCell ref="F76:G76"/>
    <mergeCell ref="A77:C77"/>
    <mergeCell ref="F77:G77"/>
    <mergeCell ref="A78:C78"/>
    <mergeCell ref="F78:G78"/>
    <mergeCell ref="A79:C79"/>
    <mergeCell ref="F79:G79"/>
    <mergeCell ref="A80:C80"/>
    <mergeCell ref="F80:G80"/>
    <mergeCell ref="H38:I38"/>
    <mergeCell ref="H39:I39"/>
    <mergeCell ref="H40:I40"/>
    <mergeCell ref="H41:I41"/>
    <mergeCell ref="H51:I51"/>
    <mergeCell ref="H52:I52"/>
    <mergeCell ref="H53:I53"/>
    <mergeCell ref="A56:E56"/>
    <mergeCell ref="A62:A63"/>
    <mergeCell ref="C62:D62"/>
    <mergeCell ref="F62:F63"/>
    <mergeCell ref="H62:I62"/>
    <mergeCell ref="A11:C11"/>
    <mergeCell ref="A12:C12"/>
    <mergeCell ref="A14:J14"/>
    <mergeCell ref="H26:I26"/>
    <mergeCell ref="H27:I27"/>
    <mergeCell ref="H35:I35"/>
    <mergeCell ref="E36:E37"/>
    <mergeCell ref="H36:I36"/>
    <mergeCell ref="H37:I37"/>
  </mergeCells>
  <dataValidations disablePrompts="1" count="1">
    <dataValidation type="decimal" allowBlank="1" showInputMessage="1" showErrorMessage="1" sqref="F112">
      <formula1>0</formula1>
      <formula2>0.01</formula2>
    </dataValidation>
  </dataValidations>
  <pageMargins left="0.19685039370078741" right="0.19685039370078741" top="0.78740157480314965" bottom="0.78740157480314965" header="0.31496062992125984" footer="0.31496062992125984"/>
  <pageSetup paperSize="9" scale="80" orientation="portrait" r:id="rId1"/>
  <rowBreaks count="3" manualBreakCount="3">
    <brk id="59" max="16383" man="1"/>
    <brk id="100" max="16383" man="1"/>
    <brk id="15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Berechnungsmuster LSA 2022</vt:lpstr>
    </vt:vector>
  </TitlesOfParts>
  <Company>Diakonie Mitteldeutschland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Klapczynski</dc:creator>
  <cp:lastModifiedBy>Seidl, Ingrid</cp:lastModifiedBy>
  <cp:lastPrinted>2020-10-12T11:28:58Z</cp:lastPrinted>
  <dcterms:created xsi:type="dcterms:W3CDTF">2017-01-12T05:19:37Z</dcterms:created>
  <dcterms:modified xsi:type="dcterms:W3CDTF">2021-11-10T12:03:57Z</dcterms:modified>
</cp:coreProperties>
</file>