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Gesundheitspartnerseite\Dateien\"/>
    </mc:Choice>
  </mc:AlternateContent>
  <xr:revisionPtr revIDLastSave="0" documentId="13_ncr:1_{8200195E-CBD2-443F-BF0F-F8636C58E399}" xr6:coauthVersionLast="44" xr6:coauthVersionMax="44" xr10:uidLastSave="{00000000-0000-0000-0000-000000000000}"/>
  <bookViews>
    <workbookView xWindow="-120" yWindow="-120" windowWidth="23280" windowHeight="10440" xr2:uid="{00000000-000D-0000-FFFF-FFFF00000000}"/>
  </bookViews>
  <sheets>
    <sheet name="Personalberechnung vollst. Pfl." sheetId="1" r:id="rId1"/>
    <sheet name="Personalberechnung Tagespflege" sheetId="4" r:id="rId2"/>
  </sheets>
  <definedNames>
    <definedName name="_xlnm.Print_Area" localSheetId="0">'Personalberechnung vollst. Pfl.'!$A$1:$G$25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3" i="1"/>
  <c r="B17" i="4" l="1"/>
  <c r="D17" i="4" s="1"/>
  <c r="B17" i="1"/>
  <c r="D17" i="1" s="1"/>
  <c r="D25" i="1"/>
  <c r="F25" i="1" s="1"/>
  <c r="D22" i="1"/>
  <c r="D21" i="1"/>
  <c r="D20" i="1"/>
  <c r="F24" i="1" l="1"/>
  <c r="B12" i="4"/>
  <c r="C6" i="4" s="1"/>
  <c r="E6" i="4" s="1"/>
  <c r="B12" i="1"/>
  <c r="C7" i="1" s="1"/>
  <c r="E7" i="1" s="1"/>
  <c r="C9" i="4" l="1"/>
  <c r="E9" i="4" s="1"/>
  <c r="C8" i="4"/>
  <c r="E8" i="4" s="1"/>
  <c r="C10" i="4"/>
  <c r="E10" i="4" s="1"/>
  <c r="C5" i="4"/>
  <c r="E5" i="4" s="1"/>
  <c r="C7" i="4"/>
  <c r="E7" i="4" s="1"/>
  <c r="C10" i="1"/>
  <c r="E10" i="1" s="1"/>
  <c r="C5" i="1"/>
  <c r="C9" i="1"/>
  <c r="E9" i="1" s="1"/>
  <c r="C8" i="1"/>
  <c r="E8" i="1" s="1"/>
  <c r="C6" i="1"/>
  <c r="E6" i="1" s="1"/>
  <c r="E11" i="4" l="1"/>
  <c r="C12" i="1"/>
  <c r="C12" i="4"/>
  <c r="E5" i="1"/>
  <c r="E11" i="1" s="1"/>
  <c r="G6" i="1" s="1"/>
  <c r="G6" i="4" l="1"/>
  <c r="G7" i="1"/>
  <c r="I7" i="4" l="1"/>
  <c r="I9" i="4" s="1"/>
  <c r="G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Allerchen, Peter [HE] MPZ-ST-PV, 31232</author>
  </authors>
  <commentList>
    <comment ref="A23" authorId="0" shapeId="0" xr:uid="{00000000-0006-0000-0000-000001000000}">
      <text>
        <r>
          <rPr>
            <sz val="9"/>
            <color indexed="81"/>
            <rFont val="Tahoma"/>
            <family val="2"/>
          </rPr>
          <t>Sie werden gemäß Rahmenvertrag mit 0,13 VK je Stelle angerechnet.</t>
        </r>
      </text>
    </comment>
    <comment ref="C23" authorId="0" shapeId="0" xr:uid="{00000000-0006-0000-0000-000002000000}">
      <text>
        <r>
          <rPr>
            <sz val="9"/>
            <color indexed="81"/>
            <rFont val="Tahoma"/>
            <family val="2"/>
          </rPr>
          <t>Je Azubi ist hier 1,0 einzutragen</t>
        </r>
      </text>
    </comment>
    <comment ref="A24" authorId="0" shapeId="0" xr:uid="{00000000-0006-0000-0000-000003000000}">
      <text>
        <r>
          <rPr>
            <sz val="9"/>
            <color indexed="81"/>
            <rFont val="Tahoma"/>
            <family val="2"/>
          </rPr>
          <t>Sie werden gem. Rahmenvertrag mit 0,1 VK je Stelle angerechnet.</t>
        </r>
      </text>
    </comment>
    <comment ref="C24" authorId="0" shapeId="0" xr:uid="{00000000-0006-0000-0000-000004000000}">
      <text>
        <r>
          <rPr>
            <sz val="9"/>
            <color indexed="81"/>
            <rFont val="Tahoma"/>
            <family val="2"/>
          </rPr>
          <t>Je Azubi ist hier 1,0 einzutragen</t>
        </r>
      </text>
    </comment>
  </commentList>
</comments>
</file>

<file path=xl/sharedStrings.xml><?xml version="1.0" encoding="utf-8"?>
<sst xmlns="http://schemas.openxmlformats.org/spreadsheetml/2006/main" count="56" uniqueCount="46">
  <si>
    <t>Pflegegrad</t>
  </si>
  <si>
    <t xml:space="preserve">prozentuale Belegung </t>
  </si>
  <si>
    <t xml:space="preserve">PKZ </t>
  </si>
  <si>
    <t xml:space="preserve">Personalberechnung </t>
  </si>
  <si>
    <t>Pflegegrad 1</t>
  </si>
  <si>
    <t>Pflegegrad 2</t>
  </si>
  <si>
    <t>Pflegegrad 3</t>
  </si>
  <si>
    <t>Pflegegrad 4</t>
  </si>
  <si>
    <t>Pflegegrad 5</t>
  </si>
  <si>
    <t>Gesamtanzahl Bewohner</t>
  </si>
  <si>
    <t>Anzahl Bewohner</t>
  </si>
  <si>
    <t>Personalschlüssel:</t>
  </si>
  <si>
    <t>Personal-Soll</t>
  </si>
  <si>
    <t>durchschnittliche  wöchentliche Arbeitszeit einer Vollzeitkraft</t>
  </si>
  <si>
    <t>Berechnung der Personalausstattung für Leistungen nach § 43 b SGB XI</t>
  </si>
  <si>
    <t xml:space="preserve">vorzuhaltendes Personal für Pflege- und Betreuung </t>
  </si>
  <si>
    <t>durchschnittliche Belegung - hier bitte die Belegung eingeben je Pflegegrad (Anzahl Bewohner)</t>
  </si>
  <si>
    <t>Berechnung der Personalbesetzung für Tagespflege</t>
  </si>
  <si>
    <t>Berechnung der Personalbesetzung für vollstationäre Dauerpflege</t>
  </si>
  <si>
    <t>Anhaltswert</t>
  </si>
  <si>
    <t>vereinbarter Personalschlüssel bei PG 2</t>
  </si>
  <si>
    <t>ÄQZ Tagespflege</t>
  </si>
  <si>
    <t>Bitte nur die gelblich hinterlegten Felder ausfüllen.</t>
  </si>
  <si>
    <t xml:space="preserve">Pflegefachkräfte </t>
  </si>
  <si>
    <t>Vollzeitstellen</t>
  </si>
  <si>
    <t>Pflegehilfskräfte</t>
  </si>
  <si>
    <t>Auszubildende zur Pflegefachkraft</t>
  </si>
  <si>
    <t xml:space="preserve">Betreuungskräfte etc. </t>
  </si>
  <si>
    <t>zusammen</t>
  </si>
  <si>
    <t>Personalanhaltswert: 1 zu</t>
  </si>
  <si>
    <t>vereinbarter Personalschlüssel 
bei PG 2 laut Pflegesatzvereinbarung: 
1 zu</t>
  </si>
  <si>
    <t>Personalschlüssel: 
1 zu</t>
  </si>
  <si>
    <t>Tatsächlich beschäftigtes Personal</t>
  </si>
  <si>
    <t>Pflege-kennziffer (PKZ)</t>
  </si>
  <si>
    <t xml:space="preserve">Äquivalenz-ziffern (ÄQZ) vollstationäre Dauerpflege </t>
  </si>
  <si>
    <t>Auszubildende zur Pflegehilfskraft</t>
  </si>
  <si>
    <t>anzurechnende VK</t>
  </si>
  <si>
    <t>Personal-Soll für Pflege- und Betreuung in Vollkraftstellen (VK)</t>
  </si>
  <si>
    <t>Personal-Soll in 
Vollkraftstellen (VK)</t>
  </si>
  <si>
    <t>durchschnittliche  wöchentliche Arbeitszeit einer Vollkraft (VK)</t>
  </si>
  <si>
    <t>Betreuungskräfte f. Leist. § 43b SGB XI</t>
  </si>
  <si>
    <r>
      <t xml:space="preserve">Bitte </t>
    </r>
    <r>
      <rPr>
        <u/>
        <sz val="11"/>
        <color theme="1"/>
        <rFont val="Arial"/>
        <family val="2"/>
      </rPr>
      <t>nur</t>
    </r>
    <r>
      <rPr>
        <sz val="11"/>
        <color theme="1"/>
        <rFont val="Arial"/>
        <family val="2"/>
      </rPr>
      <t xml:space="preserve"> die gelblich hinterlegten Felder ausfüllen.</t>
    </r>
  </si>
  <si>
    <t>durchschnittliche Belegung - hier bitte die Belegung eingeben je Pflegegrad (Anzahl Gäste)</t>
  </si>
  <si>
    <t>Anzahl Gäste</t>
  </si>
  <si>
    <t>Gesamtanzahl Gäste</t>
  </si>
  <si>
    <t>ohne Pflegegrad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</si>
</sst>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;[Red]#,##0.000"/>
  </numFmts>
  <fonts count="11" x14ac:knownFonts="1"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indexed="81"/>
      <name val="Tahoma"/>
      <family val="2"/>
    </font>
    <font>
      <sz val="12"/>
      <color theme="1"/>
      <name val="Arial"/>
      <family val="2"/>
    </font>
    <font>
      <sz val="11"/>
      <color theme="0" tint="-0.1499984740745262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7" xfId="0" applyFill="1" applyBorder="1"/>
    <xf numFmtId="2" fontId="3" fillId="2" borderId="0" xfId="0" applyNumberFormat="1" applyFont="1" applyFill="1" applyBorder="1"/>
    <xf numFmtId="2" fontId="1" fillId="2" borderId="0" xfId="0" applyNumberFormat="1" applyFont="1" applyFill="1" applyBorder="1"/>
    <xf numFmtId="4" fontId="3" fillId="2" borderId="0" xfId="0" applyNumberFormat="1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wrapText="1"/>
    </xf>
    <xf numFmtId="4" fontId="4" fillId="2" borderId="0" xfId="0" applyNumberFormat="1" applyFont="1" applyFill="1" applyBorder="1"/>
    <xf numFmtId="20" fontId="2" fillId="2" borderId="0" xfId="0" applyNumberFormat="1" applyFont="1" applyFill="1" applyBorder="1"/>
    <xf numFmtId="4" fontId="2" fillId="2" borderId="0" xfId="0" applyNumberFormat="1" applyFont="1" applyFill="1" applyBorder="1"/>
    <xf numFmtId="20" fontId="2" fillId="2" borderId="0" xfId="0" applyNumberFormat="1" applyFont="1" applyFill="1" applyBorder="1" applyAlignment="1">
      <alignment wrapText="1"/>
    </xf>
    <xf numFmtId="0" fontId="4" fillId="2" borderId="0" xfId="0" applyFont="1" applyFill="1" applyBorder="1"/>
    <xf numFmtId="0" fontId="0" fillId="2" borderId="10" xfId="0" applyFill="1" applyBorder="1"/>
    <xf numFmtId="0" fontId="0" fillId="2" borderId="11" xfId="0" applyFill="1" applyBorder="1"/>
    <xf numFmtId="4" fontId="3" fillId="2" borderId="9" xfId="0" applyNumberFormat="1" applyFont="1" applyFill="1" applyBorder="1"/>
    <xf numFmtId="0" fontId="3" fillId="2" borderId="9" xfId="0" applyFont="1" applyFill="1" applyBorder="1"/>
    <xf numFmtId="2" fontId="3" fillId="2" borderId="13" xfId="0" applyNumberFormat="1" applyFont="1" applyFill="1" applyBorder="1"/>
    <xf numFmtId="10" fontId="3" fillId="2" borderId="9" xfId="0" applyNumberFormat="1" applyFont="1" applyFill="1" applyBorder="1" applyAlignment="1">
      <alignment horizontal="center"/>
    </xf>
    <xf numFmtId="10" fontId="3" fillId="2" borderId="0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4" fontId="3" fillId="2" borderId="15" xfId="0" applyNumberFormat="1" applyFont="1" applyFill="1" applyBorder="1" applyAlignment="1">
      <alignment horizontal="center" wrapText="1"/>
    </xf>
    <xf numFmtId="164" fontId="3" fillId="2" borderId="9" xfId="0" applyNumberFormat="1" applyFont="1" applyFill="1" applyBorder="1" applyAlignment="1">
      <alignment horizontal="center" wrapText="1"/>
    </xf>
    <xf numFmtId="165" fontId="3" fillId="2" borderId="9" xfId="0" applyNumberFormat="1" applyFont="1" applyFill="1" applyBorder="1" applyAlignment="1">
      <alignment horizontal="center"/>
    </xf>
    <xf numFmtId="0" fontId="6" fillId="2" borderId="0" xfId="0" applyFont="1" applyFill="1" applyBorder="1"/>
    <xf numFmtId="2" fontId="7" fillId="2" borderId="0" xfId="0" applyNumberFormat="1" applyFont="1" applyFill="1" applyBorder="1"/>
    <xf numFmtId="0" fontId="3" fillId="2" borderId="0" xfId="0" applyFont="1" applyFill="1" applyBorder="1"/>
    <xf numFmtId="10" fontId="3" fillId="2" borderId="16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9" xfId="0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vertical="top"/>
    </xf>
    <xf numFmtId="0" fontId="3" fillId="2" borderId="9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/>
    </xf>
    <xf numFmtId="0" fontId="3" fillId="2" borderId="12" xfId="0" applyFont="1" applyFill="1" applyBorder="1" applyAlignment="1">
      <alignment vertical="top"/>
    </xf>
    <xf numFmtId="0" fontId="3" fillId="2" borderId="9" xfId="0" applyFont="1" applyFill="1" applyBorder="1" applyAlignment="1">
      <alignment wrapText="1"/>
    </xf>
    <xf numFmtId="0" fontId="3" fillId="2" borderId="16" xfId="0" applyFont="1" applyFill="1" applyBorder="1"/>
    <xf numFmtId="0" fontId="3" fillId="2" borderId="1" xfId="0" applyFont="1" applyFill="1" applyBorder="1"/>
    <xf numFmtId="0" fontId="3" fillId="2" borderId="2" xfId="0" applyFont="1" applyFill="1" applyBorder="1"/>
    <xf numFmtId="0" fontId="3" fillId="2" borderId="17" xfId="0" applyFont="1" applyFill="1" applyBorder="1" applyAlignment="1">
      <alignment wrapText="1"/>
    </xf>
    <xf numFmtId="0" fontId="1" fillId="2" borderId="6" xfId="0" applyFont="1" applyFill="1" applyBorder="1"/>
    <xf numFmtId="20" fontId="3" fillId="2" borderId="9" xfId="0" applyNumberFormat="1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8" fillId="2" borderId="1" xfId="0" applyFont="1" applyFill="1" applyBorder="1"/>
    <xf numFmtId="0" fontId="0" fillId="3" borderId="1" xfId="0" applyFill="1" applyBorder="1"/>
    <xf numFmtId="0" fontId="6" fillId="3" borderId="2" xfId="0" applyFont="1" applyFill="1" applyBorder="1"/>
    <xf numFmtId="0" fontId="0" fillId="3" borderId="2" xfId="0" applyFill="1" applyBorder="1"/>
    <xf numFmtId="0" fontId="0" fillId="3" borderId="3" xfId="0" applyFill="1" applyBorder="1"/>
    <xf numFmtId="2" fontId="3" fillId="3" borderId="9" xfId="0" applyNumberFormat="1" applyFont="1" applyFill="1" applyBorder="1" applyAlignment="1" applyProtection="1">
      <alignment horizontal="center"/>
      <protection locked="0"/>
    </xf>
    <xf numFmtId="2" fontId="3" fillId="3" borderId="16" xfId="0" applyNumberFormat="1" applyFont="1" applyFill="1" applyBorder="1" applyAlignment="1" applyProtection="1">
      <alignment horizontal="center"/>
      <protection locked="0"/>
    </xf>
    <xf numFmtId="2" fontId="3" fillId="3" borderId="9" xfId="0" applyNumberFormat="1" applyFont="1" applyFill="1" applyBorder="1" applyProtection="1">
      <protection locked="0"/>
    </xf>
    <xf numFmtId="0" fontId="0" fillId="0" borderId="19" xfId="0" applyBorder="1"/>
    <xf numFmtId="2" fontId="0" fillId="3" borderId="18" xfId="0" applyNumberFormat="1" applyFill="1" applyBorder="1"/>
    <xf numFmtId="2" fontId="8" fillId="0" borderId="18" xfId="0" applyNumberFormat="1" applyFont="1" applyBorder="1"/>
    <xf numFmtId="0" fontId="9" fillId="2" borderId="22" xfId="0" applyFont="1" applyFill="1" applyBorder="1"/>
    <xf numFmtId="0" fontId="1" fillId="2" borderId="7" xfId="0" applyFont="1" applyFill="1" applyBorder="1"/>
    <xf numFmtId="2" fontId="3" fillId="2" borderId="7" xfId="0" applyNumberFormat="1" applyFont="1" applyFill="1" applyBorder="1"/>
    <xf numFmtId="2" fontId="1" fillId="2" borderId="7" xfId="0" applyNumberFormat="1" applyFont="1" applyFill="1" applyBorder="1"/>
    <xf numFmtId="4" fontId="3" fillId="2" borderId="7" xfId="0" applyNumberFormat="1" applyFont="1" applyFill="1" applyBorder="1"/>
    <xf numFmtId="0" fontId="2" fillId="2" borderId="11" xfId="0" applyFont="1" applyFill="1" applyBorder="1" applyAlignment="1">
      <alignment wrapText="1"/>
    </xf>
    <xf numFmtId="4" fontId="4" fillId="2" borderId="11" xfId="0" applyNumberFormat="1" applyFont="1" applyFill="1" applyBorder="1"/>
    <xf numFmtId="0" fontId="2" fillId="2" borderId="11" xfId="0" applyFont="1" applyFill="1" applyBorder="1"/>
    <xf numFmtId="0" fontId="0" fillId="2" borderId="23" xfId="0" applyFill="1" applyBorder="1"/>
    <xf numFmtId="0" fontId="8" fillId="0" borderId="24" xfId="0" applyFont="1" applyFill="1" applyBorder="1"/>
    <xf numFmtId="0" fontId="0" fillId="0" borderId="25" xfId="0" applyBorder="1"/>
    <xf numFmtId="0" fontId="8" fillId="0" borderId="26" xfId="0" applyFont="1" applyBorder="1"/>
    <xf numFmtId="0" fontId="8" fillId="0" borderId="27" xfId="0" applyFont="1" applyBorder="1"/>
    <xf numFmtId="0" fontId="8" fillId="0" borderId="26" xfId="0" applyFont="1" applyFill="1" applyBorder="1"/>
    <xf numFmtId="0" fontId="0" fillId="0" borderId="5" xfId="0" applyBorder="1"/>
    <xf numFmtId="0" fontId="0" fillId="0" borderId="28" xfId="0" applyBorder="1"/>
    <xf numFmtId="0" fontId="0" fillId="0" borderId="0" xfId="0" applyBorder="1"/>
    <xf numFmtId="0" fontId="0" fillId="0" borderId="7" xfId="0" applyBorder="1"/>
    <xf numFmtId="0" fontId="0" fillId="0" borderId="28" xfId="0" applyFill="1" applyBorder="1"/>
    <xf numFmtId="0" fontId="0" fillId="0" borderId="29" xfId="0" applyFill="1" applyBorder="1"/>
    <xf numFmtId="0" fontId="0" fillId="0" borderId="30" xfId="0" applyBorder="1"/>
    <xf numFmtId="2" fontId="0" fillId="3" borderId="31" xfId="0" applyNumberFormat="1" applyFill="1" applyBorder="1"/>
    <xf numFmtId="0" fontId="0" fillId="0" borderId="23" xfId="0" applyBorder="1"/>
    <xf numFmtId="2" fontId="8" fillId="0" borderId="31" xfId="0" applyNumberFormat="1" applyFont="1" applyBorder="1"/>
    <xf numFmtId="4" fontId="3" fillId="2" borderId="9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32" xfId="0" applyNumberFormat="1" applyBorder="1" applyAlignment="1">
      <alignment horizontal="center"/>
    </xf>
    <xf numFmtId="2" fontId="0" fillId="0" borderId="30" xfId="0" applyNumberFormat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3" borderId="4" xfId="0" applyFill="1" applyBorder="1" applyAlignment="1">
      <alignment horizontal="center" wrapText="1"/>
    </xf>
    <xf numFmtId="0" fontId="0" fillId="3" borderId="5" xfId="0" applyFill="1" applyBorder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710564</xdr:colOff>
      <xdr:row>3</xdr:row>
      <xdr:rowOff>632460</xdr:rowOff>
    </xdr:from>
    <xdr:to>
      <xdr:col>1</xdr:col>
      <xdr:colOff>861060</xdr:colOff>
      <xdr:row>3</xdr:row>
      <xdr:rowOff>845820</xdr:rowOff>
    </xdr:to>
    <xdr:sp macro="" textlink="">
      <xdr:nvSpPr>
        <xdr:cNvPr id="3" name="Pfeil nach unt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861184" y="1028700"/>
          <a:ext cx="150496" cy="21336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992504</xdr:colOff>
      <xdr:row>3</xdr:row>
      <xdr:rowOff>769620</xdr:rowOff>
    </xdr:from>
    <xdr:to>
      <xdr:col>1</xdr:col>
      <xdr:colOff>1097279</xdr:colOff>
      <xdr:row>3</xdr:row>
      <xdr:rowOff>979170</xdr:rowOff>
    </xdr:to>
    <xdr:sp macro="" textlink="">
      <xdr:nvSpPr>
        <xdr:cNvPr id="2" name="Pfeil nach unt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43124" y="1173480"/>
          <a:ext cx="104775" cy="2095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zoomScaleNormal="100" zoomScaleSheetLayoutView="100" workbookViewId="0">
      <selection activeCell="H9" sqref="H9"/>
    </sheetView>
  </sheetViews>
  <sheetFormatPr baseColWidth="10" defaultRowHeight="14.25" x14ac:dyDescent="0.2"/>
  <cols>
    <col min="1" max="1" width="15.125" customWidth="1"/>
    <col min="2" max="2" width="17.375" customWidth="1"/>
    <col min="3" max="3" width="15" customWidth="1"/>
    <col min="4" max="4" width="10.75" customWidth="1"/>
    <col min="5" max="5" width="9.375" customWidth="1"/>
    <col min="6" max="6" width="19.5" customWidth="1"/>
    <col min="7" max="7" width="13.5" customWidth="1"/>
  </cols>
  <sheetData>
    <row r="1" spans="1:7" ht="15" x14ac:dyDescent="0.25">
      <c r="A1" s="62" t="s">
        <v>18</v>
      </c>
      <c r="B1" s="3"/>
      <c r="C1" s="3"/>
      <c r="D1" s="3"/>
      <c r="E1" s="3"/>
      <c r="F1" s="93" t="s">
        <v>41</v>
      </c>
      <c r="G1" s="94"/>
    </row>
    <row r="2" spans="1:7" x14ac:dyDescent="0.2">
      <c r="A2" s="5"/>
      <c r="B2" s="6"/>
      <c r="C2" s="6"/>
      <c r="D2" s="6"/>
      <c r="E2" s="6"/>
      <c r="F2" s="95"/>
      <c r="G2" s="96"/>
    </row>
    <row r="3" spans="1:7" ht="3.6" customHeight="1" thickBot="1" x14ac:dyDescent="0.25">
      <c r="A3" s="5"/>
      <c r="B3" s="6"/>
      <c r="C3" s="6"/>
      <c r="D3" s="6"/>
      <c r="E3" s="6"/>
      <c r="F3" s="6"/>
      <c r="G3" s="8"/>
    </row>
    <row r="4" spans="1:7" ht="69.599999999999994" customHeight="1" thickBot="1" x14ac:dyDescent="0.25">
      <c r="A4" s="38" t="s">
        <v>0</v>
      </c>
      <c r="B4" s="39" t="s">
        <v>16</v>
      </c>
      <c r="C4" s="39" t="s">
        <v>1</v>
      </c>
      <c r="D4" s="39" t="s">
        <v>34</v>
      </c>
      <c r="E4" s="40" t="s">
        <v>33</v>
      </c>
      <c r="F4" s="41" t="s">
        <v>3</v>
      </c>
      <c r="G4" s="42"/>
    </row>
    <row r="5" spans="1:7" ht="49.15" customHeight="1" thickBot="1" x14ac:dyDescent="0.25">
      <c r="A5" s="22" t="s">
        <v>45</v>
      </c>
      <c r="B5" s="56">
        <v>0</v>
      </c>
      <c r="C5" s="25" t="e">
        <f>ROUND(B5*1/B12,4)</f>
        <v>#DIV/0!</v>
      </c>
      <c r="D5" s="26">
        <v>0.4</v>
      </c>
      <c r="E5" s="27" t="e">
        <f>C5*D5</f>
        <v>#DIV/0!</v>
      </c>
      <c r="F5" s="50" t="s">
        <v>30</v>
      </c>
      <c r="G5" s="58"/>
    </row>
    <row r="6" spans="1:7" ht="15.6" customHeight="1" thickBot="1" x14ac:dyDescent="0.25">
      <c r="A6" s="22" t="s">
        <v>4</v>
      </c>
      <c r="B6" s="56">
        <v>0</v>
      </c>
      <c r="C6" s="24" t="e">
        <f>ROUND(B6*1/B12,4)</f>
        <v>#DIV/0!</v>
      </c>
      <c r="D6" s="26">
        <v>0.7</v>
      </c>
      <c r="E6" s="28" t="e">
        <f t="shared" ref="E6:E10" si="0">C6*D6</f>
        <v>#DIV/0!</v>
      </c>
      <c r="F6" s="22" t="s">
        <v>29</v>
      </c>
      <c r="G6" s="23" t="e">
        <f>ROUND(G5/E11,2)</f>
        <v>#DIV/0!</v>
      </c>
    </row>
    <row r="7" spans="1:7" ht="39.6" customHeight="1" thickBot="1" x14ac:dyDescent="0.25">
      <c r="A7" s="22" t="s">
        <v>5</v>
      </c>
      <c r="B7" s="56">
        <v>0</v>
      </c>
      <c r="C7" s="24" t="e">
        <f>ROUND(B7*1/B12,4)</f>
        <v>#DIV/0!</v>
      </c>
      <c r="D7" s="26">
        <v>1</v>
      </c>
      <c r="E7" s="28" t="e">
        <f t="shared" si="0"/>
        <v>#DIV/0!</v>
      </c>
      <c r="F7" s="43" t="s">
        <v>37</v>
      </c>
      <c r="G7" s="21" t="e">
        <f>ROUND(B12/G6,2)</f>
        <v>#DIV/0!</v>
      </c>
    </row>
    <row r="8" spans="1:7" ht="15" thickBot="1" x14ac:dyDescent="0.25">
      <c r="A8" s="22" t="s">
        <v>6</v>
      </c>
      <c r="B8" s="56">
        <v>0</v>
      </c>
      <c r="C8" s="24" t="e">
        <f>ROUND(B8*1/B12,4)</f>
        <v>#DIV/0!</v>
      </c>
      <c r="D8" s="26">
        <v>1.5</v>
      </c>
      <c r="E8" s="28" t="e">
        <f t="shared" si="0"/>
        <v>#DIV/0!</v>
      </c>
      <c r="F8" s="7"/>
      <c r="G8" s="63"/>
    </row>
    <row r="9" spans="1:7" ht="15" thickBot="1" x14ac:dyDescent="0.25">
      <c r="A9" s="22" t="s">
        <v>7</v>
      </c>
      <c r="B9" s="56">
        <v>0</v>
      </c>
      <c r="C9" s="24" t="e">
        <f>ROUND(B9*1/B12,4)</f>
        <v>#DIV/0!</v>
      </c>
      <c r="D9" s="26">
        <v>1.9</v>
      </c>
      <c r="E9" s="28" t="e">
        <f t="shared" si="0"/>
        <v>#DIV/0!</v>
      </c>
      <c r="F9" s="7"/>
      <c r="G9" s="64"/>
    </row>
    <row r="10" spans="1:7" ht="15" thickBot="1" x14ac:dyDescent="0.25">
      <c r="A10" s="44" t="s">
        <v>8</v>
      </c>
      <c r="B10" s="57">
        <v>0</v>
      </c>
      <c r="C10" s="33" t="e">
        <f>ROUND(B10*1/B12,4)</f>
        <v>#DIV/0!</v>
      </c>
      <c r="D10" s="26">
        <v>2.1</v>
      </c>
      <c r="E10" s="28" t="e">
        <f t="shared" si="0"/>
        <v>#DIV/0!</v>
      </c>
      <c r="F10" s="7"/>
      <c r="G10" s="65"/>
    </row>
    <row r="11" spans="1:7" ht="15" thickBot="1" x14ac:dyDescent="0.25">
      <c r="A11" s="45"/>
      <c r="B11" s="46"/>
      <c r="C11" s="36"/>
      <c r="D11" s="32"/>
      <c r="E11" s="29" t="e">
        <f>ROUND(SUM(E5:E10),3)</f>
        <v>#DIV/0!</v>
      </c>
      <c r="F11" s="7"/>
      <c r="G11" s="66"/>
    </row>
    <row r="12" spans="1:7" ht="24.75" thickBot="1" x14ac:dyDescent="0.25">
      <c r="A12" s="47" t="s">
        <v>9</v>
      </c>
      <c r="B12" s="34">
        <f>B5+B6+B7+B8+B9+B10</f>
        <v>0</v>
      </c>
      <c r="C12" s="35" t="e">
        <f>ROUND(SUM(C5:C11),4)</f>
        <v>#DIV/0!</v>
      </c>
      <c r="D12" s="7"/>
      <c r="E12" s="7"/>
      <c r="F12" s="7"/>
      <c r="G12" s="63"/>
    </row>
    <row r="13" spans="1:7" ht="15" thickBot="1" x14ac:dyDescent="0.25">
      <c r="A13" s="48"/>
      <c r="B13" s="7"/>
      <c r="C13" s="7"/>
      <c r="D13" s="25"/>
      <c r="E13" s="7"/>
      <c r="F13" s="7"/>
      <c r="G13" s="63"/>
    </row>
    <row r="14" spans="1:7" ht="27" customHeight="1" thickBot="1" x14ac:dyDescent="0.25">
      <c r="A14" s="91" t="s">
        <v>14</v>
      </c>
      <c r="B14" s="92"/>
      <c r="C14" s="7"/>
      <c r="D14" s="7"/>
      <c r="E14" s="7"/>
      <c r="F14" s="7"/>
      <c r="G14" s="63"/>
    </row>
    <row r="15" spans="1:7" ht="48.6" customHeight="1" thickBot="1" x14ac:dyDescent="0.25">
      <c r="A15" s="43" t="s">
        <v>39</v>
      </c>
      <c r="B15" s="56"/>
      <c r="C15" s="7"/>
      <c r="D15" s="7"/>
      <c r="E15" s="7"/>
      <c r="F15" s="7"/>
      <c r="G15" s="63"/>
    </row>
    <row r="16" spans="1:7" ht="15" thickBot="1" x14ac:dyDescent="0.25">
      <c r="A16" s="43" t="s">
        <v>10</v>
      </c>
      <c r="B16" s="56"/>
      <c r="C16" s="7"/>
      <c r="D16" s="7"/>
      <c r="E16" s="7"/>
      <c r="F16" s="7"/>
      <c r="G16" s="63"/>
    </row>
    <row r="17" spans="1:7" ht="27" customHeight="1" thickBot="1" x14ac:dyDescent="0.25">
      <c r="A17" s="49" t="s">
        <v>31</v>
      </c>
      <c r="B17" s="86">
        <f>ROUND(20/38.5*B15,2)</f>
        <v>0</v>
      </c>
      <c r="C17" s="43" t="s">
        <v>38</v>
      </c>
      <c r="D17" s="21" t="e">
        <f>ROUND(B16/B17,2)</f>
        <v>#DIV/0!</v>
      </c>
      <c r="E17" s="7"/>
      <c r="F17" s="7"/>
      <c r="G17" s="63"/>
    </row>
    <row r="18" spans="1:7" ht="15" thickBot="1" x14ac:dyDescent="0.25">
      <c r="A18" s="19"/>
      <c r="B18" s="67"/>
      <c r="C18" s="68"/>
      <c r="D18" s="69"/>
      <c r="E18" s="69"/>
      <c r="F18" s="69"/>
      <c r="G18" s="70"/>
    </row>
    <row r="19" spans="1:7" ht="15" x14ac:dyDescent="0.25">
      <c r="A19" s="71" t="s">
        <v>32</v>
      </c>
      <c r="B19" s="72"/>
      <c r="C19" s="73" t="s">
        <v>24</v>
      </c>
      <c r="D19" s="74" t="s">
        <v>36</v>
      </c>
      <c r="E19" s="72"/>
      <c r="F19" s="75" t="s">
        <v>28</v>
      </c>
      <c r="G19" s="76"/>
    </row>
    <row r="20" spans="1:7" x14ac:dyDescent="0.2">
      <c r="A20" s="77" t="s">
        <v>23</v>
      </c>
      <c r="B20" s="59"/>
      <c r="C20" s="60"/>
      <c r="D20" s="87">
        <f>+C20</f>
        <v>0</v>
      </c>
      <c r="E20" s="88"/>
      <c r="F20" s="78"/>
      <c r="G20" s="79"/>
    </row>
    <row r="21" spans="1:7" x14ac:dyDescent="0.2">
      <c r="A21" s="77" t="s">
        <v>25</v>
      </c>
      <c r="B21" s="59"/>
      <c r="C21" s="60"/>
      <c r="D21" s="87">
        <f>+C21</f>
        <v>0</v>
      </c>
      <c r="E21" s="88"/>
      <c r="F21" s="78"/>
      <c r="G21" s="79"/>
    </row>
    <row r="22" spans="1:7" x14ac:dyDescent="0.2">
      <c r="A22" s="77" t="s">
        <v>27</v>
      </c>
      <c r="B22" s="59"/>
      <c r="C22" s="60"/>
      <c r="D22" s="87">
        <f>+C22</f>
        <v>0</v>
      </c>
      <c r="E22" s="88"/>
      <c r="F22" s="78"/>
      <c r="G22" s="79"/>
    </row>
    <row r="23" spans="1:7" x14ac:dyDescent="0.2">
      <c r="A23" s="80" t="s">
        <v>26</v>
      </c>
      <c r="B23" s="59"/>
      <c r="C23" s="60"/>
      <c r="D23" s="87">
        <f>ROUND(C23*0.13,2)</f>
        <v>0</v>
      </c>
      <c r="E23" s="88"/>
      <c r="F23" s="78"/>
      <c r="G23" s="79"/>
    </row>
    <row r="24" spans="1:7" ht="15" x14ac:dyDescent="0.25">
      <c r="A24" s="80" t="s">
        <v>35</v>
      </c>
      <c r="B24" s="59"/>
      <c r="C24" s="60"/>
      <c r="D24" s="87">
        <f>ROUND(C24*0.1,2)</f>
        <v>0</v>
      </c>
      <c r="E24" s="88"/>
      <c r="F24" s="61">
        <f>SUM(D20:E24)</f>
        <v>0</v>
      </c>
      <c r="G24" s="79"/>
    </row>
    <row r="25" spans="1:7" ht="15.75" thickBot="1" x14ac:dyDescent="0.3">
      <c r="A25" s="81" t="s">
        <v>40</v>
      </c>
      <c r="B25" s="82"/>
      <c r="C25" s="83"/>
      <c r="D25" s="89">
        <f>+C25</f>
        <v>0</v>
      </c>
      <c r="E25" s="90"/>
      <c r="F25" s="85">
        <f>+D25</f>
        <v>0</v>
      </c>
      <c r="G25" s="84"/>
    </row>
  </sheetData>
  <mergeCells count="8">
    <mergeCell ref="D23:E23"/>
    <mergeCell ref="D24:E24"/>
    <mergeCell ref="D25:E25"/>
    <mergeCell ref="A14:B14"/>
    <mergeCell ref="F1:G2"/>
    <mergeCell ref="D20:E20"/>
    <mergeCell ref="D21:E21"/>
    <mergeCell ref="D22:E22"/>
  </mergeCells>
  <pageMargins left="0.9055118110236221" right="0.51181102362204722" top="0.78740157480314965" bottom="0.39370078740157483" header="0.31496062992125984" footer="0.31496062992125984"/>
  <pageSetup paperSize="9" scale="79" orientation="portrait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2"/>
  <sheetViews>
    <sheetView zoomScaleNormal="100" workbookViewId="0">
      <selection activeCell="I6" sqref="I6"/>
    </sheetView>
  </sheetViews>
  <sheetFormatPr baseColWidth="10" defaultRowHeight="14.25" x14ac:dyDescent="0.2"/>
  <cols>
    <col min="1" max="1" width="15.125" customWidth="1"/>
    <col min="2" max="2" width="16.5" customWidth="1"/>
    <col min="3" max="3" width="13.875" customWidth="1"/>
    <col min="4" max="4" width="10.125" customWidth="1"/>
    <col min="5" max="5" width="9.375" customWidth="1"/>
    <col min="6" max="6" width="15.75" customWidth="1"/>
    <col min="7" max="7" width="13.5" customWidth="1"/>
  </cols>
  <sheetData>
    <row r="1" spans="1:10" ht="15.75" thickBot="1" x14ac:dyDescent="0.3">
      <c r="A1" s="51" t="s">
        <v>17</v>
      </c>
      <c r="B1" s="1"/>
      <c r="C1" s="1"/>
      <c r="D1" s="2"/>
      <c r="E1" s="3"/>
      <c r="F1" s="3"/>
      <c r="G1" s="3"/>
      <c r="H1" s="3"/>
      <c r="I1" s="3"/>
      <c r="J1" s="4"/>
    </row>
    <row r="2" spans="1:10" x14ac:dyDescent="0.2">
      <c r="A2" s="5"/>
      <c r="B2" s="6"/>
      <c r="C2" s="6"/>
      <c r="D2" s="6"/>
      <c r="E2" s="6"/>
      <c r="F2" s="6"/>
      <c r="G2" s="6"/>
      <c r="H2" s="6"/>
      <c r="I2" s="7"/>
      <c r="J2" s="8"/>
    </row>
    <row r="3" spans="1:10" ht="3.6" customHeight="1" thickBot="1" x14ac:dyDescent="0.25">
      <c r="A3" s="5"/>
      <c r="B3" s="6"/>
      <c r="C3" s="6"/>
      <c r="D3" s="6"/>
      <c r="E3" s="6"/>
      <c r="F3" s="6"/>
      <c r="G3" s="6"/>
      <c r="H3" s="6"/>
      <c r="I3" s="6"/>
      <c r="J3" s="8"/>
    </row>
    <row r="4" spans="1:10" ht="79.900000000000006" customHeight="1" thickBot="1" x14ac:dyDescent="0.25">
      <c r="A4" s="38" t="s">
        <v>0</v>
      </c>
      <c r="B4" s="39" t="s">
        <v>42</v>
      </c>
      <c r="C4" s="39" t="s">
        <v>1</v>
      </c>
      <c r="D4" s="39" t="s">
        <v>21</v>
      </c>
      <c r="E4" s="40" t="s">
        <v>2</v>
      </c>
      <c r="F4" s="41" t="s">
        <v>3</v>
      </c>
      <c r="G4" s="42"/>
      <c r="H4" s="6"/>
      <c r="I4" s="6"/>
      <c r="J4" s="8"/>
    </row>
    <row r="5" spans="1:10" ht="36.75" thickBot="1" x14ac:dyDescent="0.25">
      <c r="A5" s="22" t="s">
        <v>45</v>
      </c>
      <c r="B5" s="56">
        <v>0</v>
      </c>
      <c r="C5" s="25" t="e">
        <f>ROUND(B5*1/B12,4)</f>
        <v>#DIV/0!</v>
      </c>
      <c r="D5" s="37">
        <v>0.7</v>
      </c>
      <c r="E5" s="27" t="e">
        <f>C5*D5</f>
        <v>#DIV/0!</v>
      </c>
      <c r="F5" s="50" t="s">
        <v>20</v>
      </c>
      <c r="G5" s="58"/>
      <c r="H5" s="6"/>
      <c r="I5" s="6"/>
      <c r="J5" s="8"/>
    </row>
    <row r="6" spans="1:10" ht="15.6" customHeight="1" thickBot="1" x14ac:dyDescent="0.25">
      <c r="A6" s="22" t="s">
        <v>4</v>
      </c>
      <c r="B6" s="56">
        <v>0</v>
      </c>
      <c r="C6" s="24" t="e">
        <f>ROUND(B6*1/B12,4)</f>
        <v>#DIV/0!</v>
      </c>
      <c r="D6" s="37">
        <v>0.95</v>
      </c>
      <c r="E6" s="28" t="e">
        <f t="shared" ref="E6:E10" si="0">C6*D6</f>
        <v>#DIV/0!</v>
      </c>
      <c r="F6" s="22" t="s">
        <v>19</v>
      </c>
      <c r="G6" s="23" t="e">
        <f>ROUND(G5/E11,2)</f>
        <v>#DIV/0!</v>
      </c>
      <c r="H6" s="6"/>
      <c r="I6" s="6"/>
      <c r="J6" s="8"/>
    </row>
    <row r="7" spans="1:10" ht="39" customHeight="1" thickBot="1" x14ac:dyDescent="0.25">
      <c r="A7" s="22" t="s">
        <v>5</v>
      </c>
      <c r="B7" s="56">
        <v>0</v>
      </c>
      <c r="C7" s="24" t="e">
        <f>ROUND(B7*1/B12,4)</f>
        <v>#DIV/0!</v>
      </c>
      <c r="D7" s="37">
        <v>1</v>
      </c>
      <c r="E7" s="28" t="e">
        <f t="shared" si="0"/>
        <v>#DIV/0!</v>
      </c>
      <c r="F7" s="43" t="s">
        <v>15</v>
      </c>
      <c r="G7" s="21" t="e">
        <f>ROUND(I9,2)</f>
        <v>#DIV/0!</v>
      </c>
      <c r="H7" s="6"/>
      <c r="I7" s="31" t="e">
        <f>ROUND(G6,2)</f>
        <v>#DIV/0!</v>
      </c>
      <c r="J7" s="8"/>
    </row>
    <row r="8" spans="1:10" ht="15" thickBot="1" x14ac:dyDescent="0.25">
      <c r="A8" s="22" t="s">
        <v>6</v>
      </c>
      <c r="B8" s="56">
        <v>0</v>
      </c>
      <c r="C8" s="24" t="e">
        <f>ROUND(B8*1/B12,4)</f>
        <v>#DIV/0!</v>
      </c>
      <c r="D8" s="37">
        <v>1.05</v>
      </c>
      <c r="E8" s="28" t="e">
        <f t="shared" si="0"/>
        <v>#DIV/0!</v>
      </c>
      <c r="F8" s="7"/>
      <c r="G8" s="7"/>
      <c r="H8" s="6"/>
      <c r="I8" s="6"/>
      <c r="J8" s="8"/>
    </row>
    <row r="9" spans="1:10" ht="15" thickBot="1" x14ac:dyDescent="0.25">
      <c r="A9" s="22" t="s">
        <v>7</v>
      </c>
      <c r="B9" s="56">
        <v>0</v>
      </c>
      <c r="C9" s="24" t="e">
        <f>ROUND(B9*1/B12,4)</f>
        <v>#DIV/0!</v>
      </c>
      <c r="D9" s="37">
        <v>1.1000000000000001</v>
      </c>
      <c r="E9" s="28" t="e">
        <f t="shared" si="0"/>
        <v>#DIV/0!</v>
      </c>
      <c r="F9" s="7"/>
      <c r="G9" s="9"/>
      <c r="H9" s="6"/>
      <c r="I9" s="31" t="e">
        <f>B12/I7</f>
        <v>#DIV/0!</v>
      </c>
      <c r="J9" s="8"/>
    </row>
    <row r="10" spans="1:10" ht="15" thickBot="1" x14ac:dyDescent="0.25">
      <c r="A10" s="44" t="s">
        <v>8</v>
      </c>
      <c r="B10" s="57">
        <v>0</v>
      </c>
      <c r="C10" s="33" t="e">
        <f>ROUND(B10*1/B12,4)</f>
        <v>#DIV/0!</v>
      </c>
      <c r="D10" s="37">
        <v>1.1499999999999999</v>
      </c>
      <c r="E10" s="28" t="e">
        <f t="shared" si="0"/>
        <v>#DIV/0!</v>
      </c>
      <c r="F10" s="7"/>
      <c r="G10" s="10"/>
      <c r="H10" s="6"/>
      <c r="I10" s="6"/>
      <c r="J10" s="8"/>
    </row>
    <row r="11" spans="1:10" ht="15" thickBot="1" x14ac:dyDescent="0.25">
      <c r="A11" s="45"/>
      <c r="B11" s="46"/>
      <c r="C11" s="36"/>
      <c r="D11" s="32"/>
      <c r="E11" s="29" t="e">
        <f>ROUND(SUM(E5:E10),3)</f>
        <v>#DIV/0!</v>
      </c>
      <c r="F11" s="7"/>
      <c r="G11" s="11"/>
      <c r="H11" s="6"/>
      <c r="I11" s="6"/>
      <c r="J11" s="8"/>
    </row>
    <row r="12" spans="1:10" ht="24.75" thickBot="1" x14ac:dyDescent="0.25">
      <c r="A12" s="47" t="s">
        <v>44</v>
      </c>
      <c r="B12" s="34">
        <f>B5+B6+B7+B8+B9+B10</f>
        <v>0</v>
      </c>
      <c r="C12" s="35" t="e">
        <f>ROUND(SUM(C5:C11),4)</f>
        <v>#DIV/0!</v>
      </c>
      <c r="D12" s="7"/>
      <c r="E12" s="7"/>
      <c r="F12" s="7"/>
      <c r="G12" s="7"/>
      <c r="H12" s="6"/>
      <c r="I12" s="6"/>
      <c r="J12" s="8"/>
    </row>
    <row r="13" spans="1:10" ht="15" thickBot="1" x14ac:dyDescent="0.25">
      <c r="A13" s="48"/>
      <c r="B13" s="7"/>
      <c r="C13" s="7"/>
      <c r="D13" s="25"/>
      <c r="E13" s="7"/>
      <c r="F13" s="7"/>
      <c r="G13" s="7"/>
      <c r="H13" s="6"/>
      <c r="I13" s="6"/>
      <c r="J13" s="8"/>
    </row>
    <row r="14" spans="1:10" ht="23.45" customHeight="1" thickBot="1" x14ac:dyDescent="0.25">
      <c r="A14" s="91" t="s">
        <v>14</v>
      </c>
      <c r="B14" s="92"/>
      <c r="C14" s="7"/>
      <c r="D14" s="7"/>
      <c r="E14" s="7"/>
      <c r="F14" s="7"/>
      <c r="G14" s="7"/>
      <c r="H14" s="6"/>
      <c r="I14" s="6"/>
      <c r="J14" s="8"/>
    </row>
    <row r="15" spans="1:10" ht="50.45" customHeight="1" thickBot="1" x14ac:dyDescent="0.25">
      <c r="A15" s="43" t="s">
        <v>13</v>
      </c>
      <c r="B15" s="56"/>
      <c r="C15" s="7"/>
      <c r="D15" s="7"/>
      <c r="E15" s="7"/>
      <c r="F15" s="7"/>
      <c r="G15" s="7"/>
      <c r="H15" s="6"/>
      <c r="I15" s="6"/>
      <c r="J15" s="8"/>
    </row>
    <row r="16" spans="1:10" ht="15" thickBot="1" x14ac:dyDescent="0.25">
      <c r="A16" s="43" t="s">
        <v>43</v>
      </c>
      <c r="B16" s="56"/>
      <c r="C16" s="7"/>
      <c r="D16" s="7"/>
      <c r="E16" s="7"/>
      <c r="F16" s="7"/>
      <c r="G16" s="7"/>
      <c r="H16" s="6"/>
      <c r="I16" s="6"/>
      <c r="J16" s="8"/>
    </row>
    <row r="17" spans="1:10" ht="15" thickBot="1" x14ac:dyDescent="0.25">
      <c r="A17" s="49" t="s">
        <v>11</v>
      </c>
      <c r="B17" s="21">
        <f>ROUND(20/38.5*B15,2)</f>
        <v>0</v>
      </c>
      <c r="C17" s="22" t="s">
        <v>12</v>
      </c>
      <c r="D17" s="21" t="e">
        <f>ROUND(B16/B17,2)</f>
        <v>#DIV/0!</v>
      </c>
      <c r="E17" s="7"/>
      <c r="F17" s="7"/>
      <c r="G17" s="7"/>
      <c r="H17" s="6"/>
      <c r="I17" s="6"/>
      <c r="J17" s="8"/>
    </row>
    <row r="18" spans="1:10" x14ac:dyDescent="0.2">
      <c r="A18" s="5"/>
      <c r="B18" s="13"/>
      <c r="C18" s="14"/>
      <c r="D18" s="12"/>
      <c r="E18" s="12"/>
      <c r="F18" s="12"/>
      <c r="G18" s="6"/>
      <c r="H18" s="6"/>
      <c r="I18" s="6"/>
      <c r="J18" s="8"/>
    </row>
    <row r="19" spans="1:10" ht="15" x14ac:dyDescent="0.2">
      <c r="A19" s="5"/>
      <c r="B19" s="15"/>
      <c r="C19" s="16"/>
      <c r="D19" s="12"/>
      <c r="E19" s="16"/>
      <c r="F19" s="30"/>
      <c r="G19" s="30"/>
      <c r="H19" s="30"/>
      <c r="I19" s="6"/>
      <c r="J19" s="8"/>
    </row>
    <row r="20" spans="1:10" ht="15" x14ac:dyDescent="0.2">
      <c r="A20" s="5"/>
      <c r="B20" s="17"/>
      <c r="C20" s="14"/>
      <c r="D20" s="18"/>
      <c r="E20" s="14"/>
      <c r="F20" s="30"/>
      <c r="G20" s="30"/>
      <c r="H20" s="30"/>
      <c r="I20" s="6"/>
      <c r="J20" s="8"/>
    </row>
    <row r="21" spans="1:10" ht="15" thickBot="1" x14ac:dyDescent="0.25">
      <c r="A21" s="5"/>
      <c r="B21" s="12"/>
      <c r="C21" s="12"/>
      <c r="D21" s="12"/>
      <c r="E21" s="12"/>
      <c r="F21" s="12"/>
      <c r="G21" s="6"/>
      <c r="H21" s="6"/>
      <c r="I21" s="6"/>
      <c r="J21" s="8"/>
    </row>
    <row r="22" spans="1:10" ht="15.75" thickBot="1" x14ac:dyDescent="0.25">
      <c r="A22" s="19"/>
      <c r="B22" s="20"/>
      <c r="C22" s="20"/>
      <c r="D22" s="20"/>
      <c r="E22" s="20"/>
      <c r="F22" s="52" t="s">
        <v>22</v>
      </c>
      <c r="G22" s="53"/>
      <c r="H22" s="53"/>
      <c r="I22" s="54"/>
      <c r="J22" s="55"/>
    </row>
  </sheetData>
  <mergeCells count="1">
    <mergeCell ref="A14:B14"/>
  </mergeCells>
  <pageMargins left="0.7" right="0.7" top="0.78740157499999996" bottom="0.78740157499999996" header="0.3" footer="0.3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Personalberechnung vollst. Pfl.</vt:lpstr>
      <vt:lpstr>Personalberechnung Tagespflege</vt:lpstr>
      <vt:lpstr>'Personalberechnung vollst. Pfl.'!Druckbereich</vt:lpstr>
    </vt:vector>
  </TitlesOfParts>
  <Company>AOK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Sonnefeld-Jellinghaus, Natalie [HE] MPZ-ST-PV, 31237</dc:creator>
  <cp:lastModifiedBy>Gärtner, Christiane [HE] MPZ-ST-PV, 31238</cp:lastModifiedBy>
  <cp:lastPrinted>2019-06-25T12:37:10Z</cp:lastPrinted>
  <dcterms:created xsi:type="dcterms:W3CDTF">2017-05-10T07:26:17Z</dcterms:created>
  <dcterms:modified xsi:type="dcterms:W3CDTF">2020-09-28T14:54:42Z</dcterms:modified>
</cp:coreProperties>
</file>