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MPZ_VM_HKP_Eschborn\Vertrags_und_VM\PFLEGESATZVERHANDLER\Rahmenverträge\RV vollstat 2018\"/>
    </mc:Choice>
  </mc:AlternateContent>
  <bookViews>
    <workbookView xWindow="0" yWindow="0" windowWidth="19200" windowHeight="8890" tabRatio="887" activeTab="1"/>
  </bookViews>
  <sheets>
    <sheet name="Auswertung" sheetId="18" r:id="rId1"/>
    <sheet name="Januar" sheetId="4" r:id="rId2"/>
    <sheet name="Februar" sheetId="5" r:id="rId3"/>
    <sheet name="März" sheetId="6" r:id="rId4"/>
    <sheet name="April" sheetId="7" r:id="rId5"/>
    <sheet name="Mai" sheetId="8" r:id="rId6"/>
    <sheet name="Juni" sheetId="9" r:id="rId7"/>
    <sheet name="Juli" sheetId="10" r:id="rId8"/>
    <sheet name="August" sheetId="11" r:id="rId9"/>
    <sheet name="September" sheetId="12" r:id="rId10"/>
    <sheet name="Oktober" sheetId="13" r:id="rId11"/>
    <sheet name="November" sheetId="14" r:id="rId12"/>
    <sheet name="Dezember" sheetId="15" r:id="rId13"/>
  </sheets>
  <definedNames>
    <definedName name="_xlnm.Print_Area" localSheetId="4">April!$A$1:$D$98</definedName>
    <definedName name="_xlnm.Print_Area" localSheetId="8">August!$A$1:$D$98</definedName>
    <definedName name="_xlnm.Print_Area" localSheetId="12">Dezember!$A$1:$D$98</definedName>
    <definedName name="_xlnm.Print_Area" localSheetId="2">Februar!$A$1:$D$98</definedName>
    <definedName name="_xlnm.Print_Area" localSheetId="1">Januar!$A$1:$D$98</definedName>
    <definedName name="_xlnm.Print_Area" localSheetId="7">Juli!$A$1:$D$98</definedName>
    <definedName name="_xlnm.Print_Area" localSheetId="6">Juni!$A$1:$D$98</definedName>
    <definedName name="_xlnm.Print_Area" localSheetId="5">Mai!$A$1:$D$98</definedName>
    <definedName name="_xlnm.Print_Area" localSheetId="3">März!$A$1:$D$98</definedName>
    <definedName name="_xlnm.Print_Area" localSheetId="11">November!$A$1:$D$98</definedName>
    <definedName name="_xlnm.Print_Area" localSheetId="10">Oktober!$A$1:$D$98</definedName>
    <definedName name="_xlnm.Print_Area" localSheetId="9">September!$A$1:$D$98</definedName>
  </definedNames>
  <calcPr calcId="171027"/>
</workbook>
</file>

<file path=xl/calcChain.xml><?xml version="1.0" encoding="utf-8"?>
<calcChain xmlns="http://schemas.openxmlformats.org/spreadsheetml/2006/main">
  <c r="D80" i="15" l="1"/>
  <c r="C80" i="15"/>
  <c r="C77" i="15"/>
  <c r="D82" i="15" s="1"/>
  <c r="D89" i="15" s="1"/>
  <c r="B77" i="15"/>
  <c r="D65" i="15"/>
  <c r="D62" i="15"/>
  <c r="C62" i="15"/>
  <c r="B59" i="15"/>
  <c r="D80" i="14"/>
  <c r="C80" i="14"/>
  <c r="C77" i="14"/>
  <c r="D82" i="14" s="1"/>
  <c r="D89" i="14" s="1"/>
  <c r="B77" i="14"/>
  <c r="D65" i="14"/>
  <c r="D62" i="14"/>
  <c r="D67" i="14" s="1"/>
  <c r="D69" i="14" s="1"/>
  <c r="D88" i="14" s="1"/>
  <c r="C62" i="14"/>
  <c r="B59" i="14"/>
  <c r="D80" i="13"/>
  <c r="C80" i="13"/>
  <c r="C77" i="13"/>
  <c r="D82" i="13" s="1"/>
  <c r="D89" i="13" s="1"/>
  <c r="B77" i="13"/>
  <c r="D65" i="13"/>
  <c r="D67" i="13" s="1"/>
  <c r="D69" i="13" s="1"/>
  <c r="D88" i="13" s="1"/>
  <c r="D62" i="13"/>
  <c r="C62" i="13"/>
  <c r="B59" i="13"/>
  <c r="D80" i="12"/>
  <c r="C80" i="12"/>
  <c r="C77" i="12"/>
  <c r="B77" i="12"/>
  <c r="D65" i="12"/>
  <c r="D62" i="12"/>
  <c r="D67" i="12" s="1"/>
  <c r="D69" i="12" s="1"/>
  <c r="D88" i="12" s="1"/>
  <c r="C62" i="12"/>
  <c r="B59" i="12"/>
  <c r="D80" i="11"/>
  <c r="D82" i="11" s="1"/>
  <c r="D89" i="11" s="1"/>
  <c r="C80" i="11"/>
  <c r="C77" i="11"/>
  <c r="B77" i="11"/>
  <c r="D65" i="11"/>
  <c r="D62" i="11"/>
  <c r="D67" i="11" s="1"/>
  <c r="D69" i="11" s="1"/>
  <c r="D88" i="11" s="1"/>
  <c r="C62" i="11"/>
  <c r="B59" i="11"/>
  <c r="D80" i="10"/>
  <c r="C80" i="10"/>
  <c r="C77" i="10"/>
  <c r="B77" i="10"/>
  <c r="D65" i="10"/>
  <c r="D62" i="10"/>
  <c r="C62" i="10"/>
  <c r="B59" i="10"/>
  <c r="D80" i="9"/>
  <c r="C80" i="9"/>
  <c r="C77" i="9"/>
  <c r="B77" i="9"/>
  <c r="D65" i="9"/>
  <c r="D62" i="9"/>
  <c r="C62" i="9"/>
  <c r="B59" i="9"/>
  <c r="D80" i="8"/>
  <c r="C80" i="8"/>
  <c r="C77" i="8"/>
  <c r="B77" i="8"/>
  <c r="D65" i="8"/>
  <c r="D67" i="8" s="1"/>
  <c r="D69" i="8" s="1"/>
  <c r="D88" i="8" s="1"/>
  <c r="D62" i="8"/>
  <c r="C62" i="8"/>
  <c r="B59" i="8"/>
  <c r="D80" i="7"/>
  <c r="C80" i="7"/>
  <c r="C77" i="7"/>
  <c r="D82" i="7" s="1"/>
  <c r="D89" i="7" s="1"/>
  <c r="B77" i="7"/>
  <c r="D65" i="7"/>
  <c r="D62" i="7"/>
  <c r="D67" i="7" s="1"/>
  <c r="D69" i="7" s="1"/>
  <c r="D88" i="7" s="1"/>
  <c r="C62" i="7"/>
  <c r="B59" i="7"/>
  <c r="D80" i="6"/>
  <c r="C80" i="6"/>
  <c r="C77" i="6"/>
  <c r="D82" i="6" s="1"/>
  <c r="D89" i="6" s="1"/>
  <c r="B77" i="6"/>
  <c r="D65" i="6"/>
  <c r="D62" i="6"/>
  <c r="C62" i="6"/>
  <c r="B59" i="6"/>
  <c r="D80" i="5"/>
  <c r="D82" i="5" s="1"/>
  <c r="D89" i="5" s="1"/>
  <c r="C80" i="5"/>
  <c r="C77" i="5"/>
  <c r="B77" i="5"/>
  <c r="D65" i="5"/>
  <c r="D62" i="5"/>
  <c r="C62" i="5"/>
  <c r="B59" i="5"/>
  <c r="D82" i="12" l="1"/>
  <c r="D89" i="12" s="1"/>
  <c r="D67" i="15"/>
  <c r="D69" i="15" s="1"/>
  <c r="D88" i="15" s="1"/>
  <c r="D67" i="10"/>
  <c r="D69" i="10" s="1"/>
  <c r="D88" i="10" s="1"/>
  <c r="D82" i="8"/>
  <c r="D89" i="8" s="1"/>
  <c r="D67" i="5"/>
  <c r="D69" i="5" s="1"/>
  <c r="D88" i="5" s="1"/>
  <c r="D67" i="6"/>
  <c r="D69" i="6" s="1"/>
  <c r="D88" i="6" s="1"/>
  <c r="D82" i="9"/>
  <c r="D89" i="9" s="1"/>
  <c r="D82" i="10"/>
  <c r="D89" i="10" s="1"/>
  <c r="D67" i="9"/>
  <c r="D69" i="9" s="1"/>
  <c r="D88" i="9" s="1"/>
  <c r="I20" i="18"/>
  <c r="I19" i="18"/>
  <c r="I18" i="18"/>
  <c r="I17" i="18"/>
  <c r="I16" i="18"/>
  <c r="I15" i="18"/>
  <c r="I14" i="18"/>
  <c r="I13" i="18"/>
  <c r="I12" i="18"/>
  <c r="I11" i="18"/>
  <c r="I10" i="18"/>
  <c r="H20" i="18"/>
  <c r="H19" i="18"/>
  <c r="H18" i="18"/>
  <c r="H17" i="18"/>
  <c r="H16" i="18"/>
  <c r="H15" i="18"/>
  <c r="H14" i="18"/>
  <c r="H13" i="18"/>
  <c r="H12" i="18"/>
  <c r="H11" i="18"/>
  <c r="H10" i="18"/>
  <c r="E10" i="18"/>
  <c r="F10" i="18"/>
  <c r="E11" i="18"/>
  <c r="J11" i="18" l="1"/>
  <c r="F11" i="18"/>
  <c r="G11" i="18" s="1"/>
  <c r="G10" i="18"/>
  <c r="J10" i="18"/>
  <c r="E12" i="18" l="1"/>
  <c r="E13" i="18"/>
  <c r="E14" i="18"/>
  <c r="E15" i="18"/>
  <c r="E16" i="18"/>
  <c r="E17" i="18"/>
  <c r="E18" i="18"/>
  <c r="E19" i="18"/>
  <c r="E20" i="18"/>
  <c r="F19" i="18" l="1"/>
  <c r="G19" i="18" s="1"/>
  <c r="F12" i="18"/>
  <c r="G12" i="18" s="1"/>
  <c r="F14" i="18" l="1"/>
  <c r="G14" i="18" s="1"/>
  <c r="F18" i="18"/>
  <c r="G18" i="18" s="1"/>
  <c r="F20" i="18"/>
  <c r="G20" i="18" s="1"/>
  <c r="F13" i="18"/>
  <c r="G13" i="18" s="1"/>
  <c r="F17" i="18"/>
  <c r="G17" i="18" s="1"/>
  <c r="F15" i="18"/>
  <c r="G15" i="18" s="1"/>
  <c r="F16" i="18"/>
  <c r="G16" i="18" s="1"/>
  <c r="C62" i="4"/>
  <c r="D65" i="4"/>
  <c r="B59" i="4"/>
  <c r="E9" i="18" s="1"/>
  <c r="D62" i="4"/>
  <c r="D67" i="4" l="1"/>
  <c r="D51" i="15"/>
  <c r="D50" i="15"/>
  <c r="D49" i="15"/>
  <c r="D47" i="15"/>
  <c r="D46" i="15"/>
  <c r="D45" i="15"/>
  <c r="D44" i="15"/>
  <c r="C41" i="15"/>
  <c r="D41" i="15" s="1"/>
  <c r="C39" i="15"/>
  <c r="D39" i="15" s="1"/>
  <c r="C37" i="15"/>
  <c r="D37" i="15" s="1"/>
  <c r="B18" i="15"/>
  <c r="C17" i="15"/>
  <c r="C16" i="15"/>
  <c r="C15" i="15"/>
  <c r="C14" i="15"/>
  <c r="C13" i="15"/>
  <c r="C12" i="15"/>
  <c r="B3" i="15"/>
  <c r="D51" i="14"/>
  <c r="D50" i="14"/>
  <c r="D49" i="14"/>
  <c r="D47" i="14"/>
  <c r="D46" i="14"/>
  <c r="D45" i="14"/>
  <c r="D44" i="14"/>
  <c r="C41" i="14"/>
  <c r="D41" i="14" s="1"/>
  <c r="C39" i="14"/>
  <c r="D39" i="14" s="1"/>
  <c r="C37" i="14"/>
  <c r="D37" i="14" s="1"/>
  <c r="B18" i="14"/>
  <c r="C17" i="14"/>
  <c r="C16" i="14"/>
  <c r="C15" i="14"/>
  <c r="C14" i="14"/>
  <c r="C13" i="14"/>
  <c r="C12" i="14"/>
  <c r="B3" i="14"/>
  <c r="D51" i="13"/>
  <c r="D50" i="13"/>
  <c r="D49" i="13"/>
  <c r="D47" i="13"/>
  <c r="D46" i="13"/>
  <c r="D45" i="13"/>
  <c r="D44" i="13"/>
  <c r="C41" i="13"/>
  <c r="D41" i="13" s="1"/>
  <c r="C39" i="13"/>
  <c r="D39" i="13" s="1"/>
  <c r="C37" i="13"/>
  <c r="D37" i="13" s="1"/>
  <c r="B18" i="13"/>
  <c r="C17" i="13"/>
  <c r="C16" i="13"/>
  <c r="C15" i="13"/>
  <c r="C14" i="13"/>
  <c r="C13" i="13"/>
  <c r="C12" i="13"/>
  <c r="B3" i="13"/>
  <c r="D51" i="12"/>
  <c r="D50" i="12"/>
  <c r="D49" i="12"/>
  <c r="D47" i="12"/>
  <c r="D46" i="12"/>
  <c r="D45" i="12"/>
  <c r="D44" i="12"/>
  <c r="C41" i="12"/>
  <c r="D41" i="12" s="1"/>
  <c r="C39" i="12"/>
  <c r="D39" i="12" s="1"/>
  <c r="C37" i="12"/>
  <c r="D37" i="12" s="1"/>
  <c r="B18" i="12"/>
  <c r="C17" i="12"/>
  <c r="C16" i="12"/>
  <c r="C15" i="12"/>
  <c r="C14" i="12"/>
  <c r="C13" i="12"/>
  <c r="C12" i="12"/>
  <c r="B3" i="12"/>
  <c r="D51" i="11"/>
  <c r="D50" i="11"/>
  <c r="D49" i="11"/>
  <c r="D47" i="11"/>
  <c r="D46" i="11"/>
  <c r="D45" i="11"/>
  <c r="D44" i="11"/>
  <c r="C41" i="11"/>
  <c r="D41" i="11" s="1"/>
  <c r="C39" i="11"/>
  <c r="D39" i="11" s="1"/>
  <c r="C37" i="11"/>
  <c r="D37" i="11" s="1"/>
  <c r="B18" i="11"/>
  <c r="C17" i="11"/>
  <c r="C16" i="11"/>
  <c r="C15" i="11"/>
  <c r="C14" i="11"/>
  <c r="C13" i="11"/>
  <c r="C12" i="11"/>
  <c r="B3" i="11"/>
  <c r="D51" i="10"/>
  <c r="D50" i="10"/>
  <c r="D49" i="10"/>
  <c r="D47" i="10"/>
  <c r="D46" i="10"/>
  <c r="D45" i="10"/>
  <c r="D44" i="10"/>
  <c r="C41" i="10"/>
  <c r="D41" i="10" s="1"/>
  <c r="C39" i="10"/>
  <c r="D39" i="10" s="1"/>
  <c r="C37" i="10"/>
  <c r="D37" i="10" s="1"/>
  <c r="B18" i="10"/>
  <c r="C17" i="10"/>
  <c r="C16" i="10"/>
  <c r="C15" i="10"/>
  <c r="C14" i="10"/>
  <c r="C13" i="10"/>
  <c r="C12" i="10"/>
  <c r="B3" i="10"/>
  <c r="D51" i="9"/>
  <c r="D50" i="9"/>
  <c r="D49" i="9"/>
  <c r="D47" i="9"/>
  <c r="D46" i="9"/>
  <c r="D45" i="9"/>
  <c r="D44" i="9"/>
  <c r="C41" i="9"/>
  <c r="D41" i="9" s="1"/>
  <c r="C39" i="9"/>
  <c r="D39" i="9" s="1"/>
  <c r="C37" i="9"/>
  <c r="D37" i="9" s="1"/>
  <c r="B18" i="9"/>
  <c r="C17" i="9"/>
  <c r="C16" i="9"/>
  <c r="C15" i="9"/>
  <c r="C14" i="9"/>
  <c r="C13" i="9"/>
  <c r="C12" i="9"/>
  <c r="B3" i="9"/>
  <c r="D51" i="8"/>
  <c r="D50" i="8"/>
  <c r="D49" i="8"/>
  <c r="D47" i="8"/>
  <c r="D46" i="8"/>
  <c r="D45" i="8"/>
  <c r="D44" i="8"/>
  <c r="C41" i="8"/>
  <c r="D41" i="8" s="1"/>
  <c r="C39" i="8"/>
  <c r="D39" i="8" s="1"/>
  <c r="C37" i="8"/>
  <c r="D37" i="8" s="1"/>
  <c r="B18" i="8"/>
  <c r="C17" i="8"/>
  <c r="C16" i="8"/>
  <c r="C15" i="8"/>
  <c r="C14" i="8"/>
  <c r="C13" i="8"/>
  <c r="C12" i="8"/>
  <c r="B3" i="8"/>
  <c r="D51" i="7"/>
  <c r="D50" i="7"/>
  <c r="D49" i="7"/>
  <c r="D47" i="7"/>
  <c r="D46" i="7"/>
  <c r="D45" i="7"/>
  <c r="D44" i="7"/>
  <c r="C41" i="7"/>
  <c r="D41" i="7" s="1"/>
  <c r="C39" i="7"/>
  <c r="D39" i="7" s="1"/>
  <c r="C37" i="7"/>
  <c r="D37" i="7" s="1"/>
  <c r="B18" i="7"/>
  <c r="C17" i="7"/>
  <c r="C16" i="7"/>
  <c r="C15" i="7"/>
  <c r="C14" i="7"/>
  <c r="C13" i="7"/>
  <c r="C12" i="7"/>
  <c r="B3" i="7"/>
  <c r="D51" i="6"/>
  <c r="D50" i="6"/>
  <c r="D49" i="6"/>
  <c r="D47" i="6"/>
  <c r="D46" i="6"/>
  <c r="D45" i="6"/>
  <c r="D44" i="6"/>
  <c r="C41" i="6"/>
  <c r="D41" i="6" s="1"/>
  <c r="C39" i="6"/>
  <c r="D39" i="6" s="1"/>
  <c r="C37" i="6"/>
  <c r="D37" i="6" s="1"/>
  <c r="B18" i="6"/>
  <c r="C17" i="6"/>
  <c r="C16" i="6"/>
  <c r="C15" i="6"/>
  <c r="C14" i="6"/>
  <c r="C13" i="6"/>
  <c r="C12" i="6"/>
  <c r="B3" i="6"/>
  <c r="D51" i="5"/>
  <c r="D50" i="5"/>
  <c r="D49" i="5"/>
  <c r="D47" i="5"/>
  <c r="D46" i="5"/>
  <c r="D45" i="5"/>
  <c r="D44" i="5"/>
  <c r="C41" i="5"/>
  <c r="D41" i="5" s="1"/>
  <c r="C39" i="5"/>
  <c r="D39" i="5" s="1"/>
  <c r="C37" i="5"/>
  <c r="D37" i="5" s="1"/>
  <c r="B18" i="5"/>
  <c r="C17" i="5"/>
  <c r="C16" i="5"/>
  <c r="C15" i="5"/>
  <c r="C14" i="5"/>
  <c r="C13" i="5"/>
  <c r="C12" i="5"/>
  <c r="B3" i="5"/>
  <c r="B3" i="4"/>
  <c r="C12" i="4"/>
  <c r="C80" i="4"/>
  <c r="D80" i="4"/>
  <c r="I9" i="18" s="1"/>
  <c r="B77" i="4"/>
  <c r="C77" i="4"/>
  <c r="H9" i="18" s="1"/>
  <c r="J9" i="18" s="1"/>
  <c r="D51" i="4"/>
  <c r="D50" i="4"/>
  <c r="D49" i="4"/>
  <c r="D47" i="4"/>
  <c r="D46" i="4"/>
  <c r="D45" i="4"/>
  <c r="D44" i="4"/>
  <c r="C41" i="4"/>
  <c r="D41" i="4" s="1"/>
  <c r="C39" i="4"/>
  <c r="D39" i="4" s="1"/>
  <c r="C37" i="4"/>
  <c r="D37" i="4" s="1"/>
  <c r="B18" i="4"/>
  <c r="C17" i="4"/>
  <c r="C16" i="4"/>
  <c r="C15" i="4"/>
  <c r="C14" i="4"/>
  <c r="C13" i="4"/>
  <c r="B26" i="13"/>
  <c r="B18" i="18" s="1"/>
  <c r="B26" i="14"/>
  <c r="B19" i="18" s="1"/>
  <c r="B26" i="8"/>
  <c r="B13" i="18" s="1"/>
  <c r="B26" i="11"/>
  <c r="B16" i="18" s="1"/>
  <c r="B26" i="15"/>
  <c r="B20" i="18" s="1"/>
  <c r="B26" i="10"/>
  <c r="B15" i="18" s="1"/>
  <c r="B26" i="7"/>
  <c r="B12" i="18" s="1"/>
  <c r="B26" i="6"/>
  <c r="B11" i="18" s="1"/>
  <c r="B26" i="12"/>
  <c r="B17" i="18" s="1"/>
  <c r="B26" i="5"/>
  <c r="B10" i="18" s="1"/>
  <c r="B26" i="9"/>
  <c r="B14" i="18" s="1"/>
  <c r="B26" i="4"/>
  <c r="B9" i="18" s="1"/>
  <c r="D82" i="4" l="1"/>
  <c r="D89" i="4" s="1"/>
  <c r="F9" i="18"/>
  <c r="G9" i="18" s="1"/>
  <c r="D69" i="4"/>
  <c r="D88" i="4" s="1"/>
  <c r="E21" i="18"/>
  <c r="F21" i="18"/>
  <c r="D52" i="13"/>
  <c r="B30" i="13" s="1"/>
  <c r="J20" i="18"/>
  <c r="C18" i="9"/>
  <c r="K14" i="18" s="1"/>
  <c r="J14" i="18"/>
  <c r="C18" i="6"/>
  <c r="K11" i="18" s="1"/>
  <c r="J12" i="18"/>
  <c r="D12" i="6"/>
  <c r="E12" i="6" s="1"/>
  <c r="D17" i="6"/>
  <c r="E17" i="6" s="1"/>
  <c r="D14" i="6"/>
  <c r="E14" i="6" s="1"/>
  <c r="D16" i="6"/>
  <c r="E16" i="6" s="1"/>
  <c r="D13" i="6"/>
  <c r="E13" i="6" s="1"/>
  <c r="D52" i="7"/>
  <c r="B30" i="7" s="1"/>
  <c r="B33" i="7" s="1"/>
  <c r="C18" i="10"/>
  <c r="K15" i="18" s="1"/>
  <c r="D52" i="12"/>
  <c r="B30" i="12" s="1"/>
  <c r="B33" i="12" s="1"/>
  <c r="J16" i="18"/>
  <c r="C18" i="11"/>
  <c r="K16" i="18" s="1"/>
  <c r="J15" i="18"/>
  <c r="D52" i="6"/>
  <c r="B30" i="6" s="1"/>
  <c r="B33" i="6" s="1"/>
  <c r="D52" i="9"/>
  <c r="B30" i="9" s="1"/>
  <c r="D52" i="11"/>
  <c r="B30" i="11" s="1"/>
  <c r="J13" i="18"/>
  <c r="C18" i="7"/>
  <c r="K12" i="18" s="1"/>
  <c r="D52" i="15"/>
  <c r="B30" i="15" s="1"/>
  <c r="B33" i="15" s="1"/>
  <c r="D52" i="8"/>
  <c r="B30" i="8" s="1"/>
  <c r="B33" i="8" s="1"/>
  <c r="J19" i="18"/>
  <c r="C18" i="4"/>
  <c r="D12" i="4" s="1"/>
  <c r="E12" i="4" s="1"/>
  <c r="D52" i="5"/>
  <c r="B30" i="5" s="1"/>
  <c r="B33" i="5" s="1"/>
  <c r="C18" i="8"/>
  <c r="K13" i="18" s="1"/>
  <c r="J18" i="18"/>
  <c r="J17" i="18"/>
  <c r="D52" i="10"/>
  <c r="B30" i="10" s="1"/>
  <c r="B33" i="10" s="1"/>
  <c r="C18" i="5"/>
  <c r="K10" i="18" s="1"/>
  <c r="C18" i="12"/>
  <c r="K17" i="18" s="1"/>
  <c r="D52" i="14"/>
  <c r="B30" i="14" s="1"/>
  <c r="D16" i="10"/>
  <c r="E16" i="10" s="1"/>
  <c r="D15" i="10"/>
  <c r="E15" i="10" s="1"/>
  <c r="D13" i="10"/>
  <c r="E13" i="10" s="1"/>
  <c r="D12" i="10"/>
  <c r="E12" i="10" s="1"/>
  <c r="D16" i="7"/>
  <c r="E16" i="7" s="1"/>
  <c r="C18" i="14"/>
  <c r="K19" i="18" s="1"/>
  <c r="C18" i="13"/>
  <c r="K18" i="18" s="1"/>
  <c r="C18" i="15"/>
  <c r="K20" i="18" s="1"/>
  <c r="D52" i="4"/>
  <c r="B30" i="4" s="1"/>
  <c r="D16" i="4"/>
  <c r="E16" i="4" s="1"/>
  <c r="D13" i="4"/>
  <c r="E13" i="4" s="1"/>
  <c r="H21" i="18"/>
  <c r="B21" i="18"/>
  <c r="D87" i="6" l="1"/>
  <c r="C33" i="6"/>
  <c r="D13" i="9"/>
  <c r="E13" i="9" s="1"/>
  <c r="C18" i="18"/>
  <c r="D18" i="18" s="1"/>
  <c r="B33" i="13"/>
  <c r="D17" i="4"/>
  <c r="E17" i="4" s="1"/>
  <c r="D15" i="11"/>
  <c r="E15" i="11" s="1"/>
  <c r="D14" i="11"/>
  <c r="E14" i="11" s="1"/>
  <c r="D12" i="9"/>
  <c r="E12" i="9" s="1"/>
  <c r="D87" i="12"/>
  <c r="C33" i="12"/>
  <c r="C19" i="18"/>
  <c r="B33" i="14"/>
  <c r="D87" i="15"/>
  <c r="C33" i="15"/>
  <c r="D17" i="9"/>
  <c r="E17" i="9" s="1"/>
  <c r="C16" i="18"/>
  <c r="B33" i="11"/>
  <c r="D87" i="5"/>
  <c r="C33" i="5"/>
  <c r="D15" i="4"/>
  <c r="E15" i="4" s="1"/>
  <c r="K9" i="18"/>
  <c r="D16" i="9"/>
  <c r="E16" i="9" s="1"/>
  <c r="B20" i="9" s="1"/>
  <c r="L14" i="18" s="1"/>
  <c r="D87" i="8"/>
  <c r="C33" i="8"/>
  <c r="D14" i="9"/>
  <c r="E14" i="9" s="1"/>
  <c r="D14" i="4"/>
  <c r="E14" i="4" s="1"/>
  <c r="D87" i="10"/>
  <c r="C33" i="10"/>
  <c r="C9" i="18"/>
  <c r="B33" i="4"/>
  <c r="C33" i="4" s="1"/>
  <c r="D15" i="9"/>
  <c r="E15" i="9" s="1"/>
  <c r="D87" i="7"/>
  <c r="C33" i="7"/>
  <c r="C14" i="18"/>
  <c r="D14" i="18" s="1"/>
  <c r="B33" i="9"/>
  <c r="C15" i="18"/>
  <c r="D15" i="18" s="1"/>
  <c r="C11" i="18"/>
  <c r="D11" i="18" s="1"/>
  <c r="C10" i="18"/>
  <c r="D10" i="18" s="1"/>
  <c r="C13" i="18"/>
  <c r="C17" i="18"/>
  <c r="C12" i="18"/>
  <c r="D12" i="18" s="1"/>
  <c r="C20" i="18"/>
  <c r="D20" i="18" s="1"/>
  <c r="D17" i="8"/>
  <c r="E17" i="8" s="1"/>
  <c r="D17" i="7"/>
  <c r="E17" i="7" s="1"/>
  <c r="D12" i="11"/>
  <c r="E12" i="11" s="1"/>
  <c r="D15" i="6"/>
  <c r="E15" i="6" s="1"/>
  <c r="B20" i="6" s="1"/>
  <c r="I21" i="18"/>
  <c r="G21" i="18"/>
  <c r="D12" i="7"/>
  <c r="E12" i="7" s="1"/>
  <c r="D14" i="8"/>
  <c r="E14" i="8" s="1"/>
  <c r="D13" i="7"/>
  <c r="E13" i="7" s="1"/>
  <c r="D12" i="8"/>
  <c r="E12" i="8" s="1"/>
  <c r="D17" i="18"/>
  <c r="D13" i="11"/>
  <c r="E13" i="11" s="1"/>
  <c r="D16" i="11"/>
  <c r="E16" i="11" s="1"/>
  <c r="D17" i="11"/>
  <c r="E17" i="11" s="1"/>
  <c r="D17" i="10"/>
  <c r="E17" i="10" s="1"/>
  <c r="D14" i="10"/>
  <c r="E14" i="10" s="1"/>
  <c r="J21" i="18"/>
  <c r="D13" i="18"/>
  <c r="D16" i="18"/>
  <c r="D15" i="8"/>
  <c r="E15" i="8" s="1"/>
  <c r="D16" i="8"/>
  <c r="E16" i="8" s="1"/>
  <c r="D13" i="8"/>
  <c r="E13" i="8" s="1"/>
  <c r="D15" i="7"/>
  <c r="E15" i="7" s="1"/>
  <c r="D14" i="7"/>
  <c r="E14" i="7" s="1"/>
  <c r="D12" i="15"/>
  <c r="E12" i="15" s="1"/>
  <c r="D15" i="15"/>
  <c r="E15" i="15" s="1"/>
  <c r="D13" i="15"/>
  <c r="E13" i="15" s="1"/>
  <c r="D16" i="15"/>
  <c r="E16" i="15" s="1"/>
  <c r="D14" i="15"/>
  <c r="E14" i="15" s="1"/>
  <c r="D17" i="15"/>
  <c r="E17" i="15" s="1"/>
  <c r="D15" i="12"/>
  <c r="E15" i="12" s="1"/>
  <c r="D14" i="12"/>
  <c r="E14" i="12" s="1"/>
  <c r="D13" i="12"/>
  <c r="E13" i="12" s="1"/>
  <c r="D17" i="12"/>
  <c r="E17" i="12" s="1"/>
  <c r="D16" i="12"/>
  <c r="E16" i="12" s="1"/>
  <c r="D12" i="12"/>
  <c r="E12" i="12" s="1"/>
  <c r="D14" i="13"/>
  <c r="E14" i="13" s="1"/>
  <c r="D15" i="13"/>
  <c r="E15" i="13" s="1"/>
  <c r="D13" i="13"/>
  <c r="E13" i="13" s="1"/>
  <c r="D16" i="13"/>
  <c r="E16" i="13" s="1"/>
  <c r="D12" i="13"/>
  <c r="E12" i="13" s="1"/>
  <c r="D17" i="13"/>
  <c r="E17" i="13" s="1"/>
  <c r="D13" i="5"/>
  <c r="E13" i="5" s="1"/>
  <c r="D14" i="5"/>
  <c r="E14" i="5" s="1"/>
  <c r="D15" i="5"/>
  <c r="E15" i="5" s="1"/>
  <c r="D16" i="5"/>
  <c r="E16" i="5" s="1"/>
  <c r="D12" i="5"/>
  <c r="E12" i="5" s="1"/>
  <c r="D17" i="5"/>
  <c r="E17" i="5" s="1"/>
  <c r="E7" i="6"/>
  <c r="D14" i="14"/>
  <c r="E14" i="14" s="1"/>
  <c r="D15" i="14"/>
  <c r="E15" i="14" s="1"/>
  <c r="D17" i="14"/>
  <c r="E17" i="14" s="1"/>
  <c r="D16" i="14"/>
  <c r="E16" i="14" s="1"/>
  <c r="D12" i="14"/>
  <c r="E12" i="14" s="1"/>
  <c r="D13" i="14"/>
  <c r="E13" i="14" s="1"/>
  <c r="B20" i="10"/>
  <c r="L15" i="18" s="1"/>
  <c r="D19" i="18"/>
  <c r="B20" i="4"/>
  <c r="L9" i="18" s="1"/>
  <c r="B20" i="11" l="1"/>
  <c r="L16" i="18" s="1"/>
  <c r="B24" i="6"/>
  <c r="L11" i="18"/>
  <c r="D87" i="13"/>
  <c r="C33" i="13"/>
  <c r="D87" i="11"/>
  <c r="C33" i="11"/>
  <c r="E8" i="6"/>
  <c r="D87" i="14"/>
  <c r="C33" i="14"/>
  <c r="B20" i="7"/>
  <c r="L12" i="18" s="1"/>
  <c r="D87" i="9"/>
  <c r="C33" i="9"/>
  <c r="B20" i="8"/>
  <c r="B20" i="12"/>
  <c r="L17" i="18" s="1"/>
  <c r="E8" i="7"/>
  <c r="K21" i="18"/>
  <c r="E7" i="9"/>
  <c r="E8" i="9"/>
  <c r="B24" i="9"/>
  <c r="E7" i="10"/>
  <c r="E8" i="10"/>
  <c r="B24" i="10"/>
  <c r="B20" i="13"/>
  <c r="L18" i="18" s="1"/>
  <c r="E8" i="11"/>
  <c r="E7" i="11"/>
  <c r="B24" i="11"/>
  <c r="B20" i="14"/>
  <c r="L19" i="18" s="1"/>
  <c r="B20" i="15"/>
  <c r="B20" i="5"/>
  <c r="L10" i="18" s="1"/>
  <c r="C21" i="18"/>
  <c r="D9" i="18"/>
  <c r="D21" i="18" s="1"/>
  <c r="D87" i="4"/>
  <c r="E7" i="4"/>
  <c r="E8" i="4"/>
  <c r="B24" i="4"/>
  <c r="E7" i="8" l="1"/>
  <c r="L13" i="18"/>
  <c r="E7" i="12"/>
  <c r="B24" i="15"/>
  <c r="L20" i="18"/>
  <c r="E8" i="8"/>
  <c r="B24" i="7"/>
  <c r="E8" i="12"/>
  <c r="B24" i="12"/>
  <c r="E7" i="7"/>
  <c r="B24" i="8"/>
  <c r="B24" i="5"/>
  <c r="E7" i="5"/>
  <c r="E8" i="5"/>
  <c r="E8" i="14"/>
  <c r="B24" i="14"/>
  <c r="E7" i="14"/>
  <c r="E8" i="15"/>
  <c r="E7" i="15"/>
  <c r="E7" i="13"/>
  <c r="E8" i="13"/>
  <c r="B24" i="13"/>
  <c r="L21" i="18" l="1"/>
</calcChain>
</file>

<file path=xl/comments1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comments10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comments11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comments12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comments2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comments3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comments4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comments5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comments6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comments7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comments8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comments9.xml><?xml version="1.0" encoding="utf-8"?>
<comments xmlns="http://schemas.openxmlformats.org/spreadsheetml/2006/main">
  <authors>
    <author>Wolfgang Giessl</author>
    <author>Administrator</author>
    <author>dwkwuser</author>
    <author>Mai Yen Le Thi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Die Berechnung der Sollarbeitzeit erfolgt auf Basis der in Anlage 1 zur Pflegesatzvereinbarung unter  Nr. 5 </t>
        </r>
        <r>
          <rPr>
            <b/>
            <sz val="8"/>
            <color indexed="81"/>
            <rFont val="Tahoma"/>
            <family val="2"/>
          </rPr>
          <t>vereinbarten durchschnittlichen wöchentlichen Arbeitzeit</t>
        </r>
        <r>
          <rPr>
            <sz val="8"/>
            <color indexed="81"/>
            <rFont val="Tahoma"/>
            <family val="2"/>
          </rPr>
          <t>.</t>
        </r>
      </text>
    </comment>
    <comment ref="D8" authorId="1" shapeId="0">
      <text>
        <r>
          <rPr>
            <sz val="8"/>
            <color indexed="81"/>
            <rFont val="Tahoma"/>
            <family val="2"/>
          </rPr>
          <t>Hier ist die Sollarbeitszeit des Monates für eine Vollzeitkraft einzutragen. Sie ist dem Dienstplan zu entnehmen. Ihre Berechnung muss plausibel nachvollziehbar sein  (Abweichungen durch z.B. regionale Feiertage etc. sind darzustellen).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>Die</t>
        </r>
        <r>
          <rPr>
            <b/>
            <sz val="8"/>
            <color indexed="81"/>
            <rFont val="Tahoma"/>
            <family val="2"/>
          </rPr>
          <t xml:space="preserve"> vereinbarte wöchentliche durchschnittliche Arbeitszeit</t>
        </r>
        <r>
          <rPr>
            <sz val="8"/>
            <color indexed="81"/>
            <rFont val="Tahoma"/>
            <family val="2"/>
          </rPr>
          <t xml:space="preserve"> ist unter Nr. 5 der  Anlage 1 zur  Pflegesatzvereinbarung aufgeführt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>Der vereinbarte Personlschlüssel bezogen auf den Pflegegrad  2 bzw. die Pflegekennziffer 1,000 ist unter Nr. 5 der Anlage 1 zur  Pflegesatzvereinbarung aufgeführt.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Pflege und Betreuung (ohne Personal für Lesitungen nach § 43b SGB XI) beschäftigten Mitarbeiter laut Dienstplan einzutragen. </t>
        </r>
      </text>
    </comment>
    <comment ref="B41" authorId="2" shapeId="0">
      <text>
        <r>
          <rPr>
            <sz val="8"/>
            <color indexed="81"/>
            <rFont val="Tahoma"/>
            <family val="2"/>
          </rPr>
          <t xml:space="preserve">Nicht vergütete Überstunden / Mehrarbeitsstunden werden nur berücksichtigt, sofern sie wegen schwerwiegender Gründe für einen absehbaren Zeitraum vereinbart wurden. In diesem Zusammenhang geschlossene Betriebsvereinbarungen oder andere geeignete Nachweise sind vorzulegen.
</t>
        </r>
      </text>
    </comment>
    <comment ref="C48" authorId="3" shapeId="0">
      <text>
        <r>
          <rPr>
            <sz val="8"/>
            <color indexed="81"/>
            <rFont val="Tahoma"/>
            <family val="2"/>
          </rPr>
          <t xml:space="preserve">Gem. § 24 Abs. 7 und Abs. 8 RV § 75 SGB XI Hessen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Hier bitte den Schlüssel gem. Anlage 1 der Pflegesatzvereinbarung eintragen, sofern zusätzliches Personal für besondere Leistungen der Sterbebegleitung und Palliativ-Care gem. Anlage B des Rahmenvertrages nach § 75 SGB XI für die vollstationäre Pflege vereinbart wurde.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gemäß Anlage 1 des  RV nach § 75 SGB XI vereinbarten Mitarbeiter (Palliativ-Care-Beauftragte)  laut Dienstplan einzutragen. 
</t>
        </r>
      </text>
    </comment>
    <comment ref="A80" authorId="0" shapeId="0">
      <text>
        <r>
          <rPr>
            <sz val="8"/>
            <color indexed="81"/>
            <rFont val="Tahoma"/>
            <family val="2"/>
          </rPr>
          <t>Hier ist die Summe der</t>
        </r>
        <r>
          <rPr>
            <b/>
            <sz val="8"/>
            <color indexed="81"/>
            <rFont val="Tahoma"/>
            <family val="2"/>
          </rPr>
          <t xml:space="preserve"> tatsächlichen Sollarbeitzeit(en)</t>
        </r>
        <r>
          <rPr>
            <sz val="8"/>
            <color indexed="81"/>
            <rFont val="Tahoma"/>
            <family val="2"/>
          </rPr>
          <t xml:space="preserve"> aller im Bereich im Bereich "zusätzliche  Betreuung nach § 43b SGB XI"  beschäftigten Mitarbeiter laut Dienstplan einzutragen. 
</t>
        </r>
      </text>
    </comment>
  </commentList>
</comments>
</file>

<file path=xl/sharedStrings.xml><?xml version="1.0" encoding="utf-8"?>
<sst xmlns="http://schemas.openxmlformats.org/spreadsheetml/2006/main" count="992" uniqueCount="90">
  <si>
    <t>Summe</t>
  </si>
  <si>
    <t>Betrachtungszeitraum:</t>
  </si>
  <si>
    <t>Zeitraum in Tagen</t>
  </si>
  <si>
    <t>Bewohner</t>
  </si>
  <si>
    <t>Soziale Betreuung</t>
  </si>
  <si>
    <t>Stunden</t>
  </si>
  <si>
    <t>Anrechenbar zu</t>
  </si>
  <si>
    <t>Bewohnerstruktur im Betrachtungszeitraum</t>
  </si>
  <si>
    <t>Altenpflege</t>
  </si>
  <si>
    <t>Altenpflegehilfe</t>
  </si>
  <si>
    <t>Anzahl Bewohner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</si>
  <si>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</si>
  <si>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</si>
  <si>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</si>
  <si>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</si>
  <si>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</si>
  <si>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</si>
  <si>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</si>
  <si>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</si>
  <si>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</si>
  <si>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</si>
  <si>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</si>
  <si>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</si>
  <si>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Sonstige</t>
  </si>
  <si>
    <t>1. Vereinbartes Personal für Pflege und Betreuung im Betrachtungszeitraum</t>
  </si>
  <si>
    <t xml:space="preserve">Monat </t>
  </si>
  <si>
    <t xml:space="preserve">MW </t>
  </si>
  <si>
    <t>vereinbart</t>
  </si>
  <si>
    <t>anrechenbar</t>
  </si>
  <si>
    <t>Differenz</t>
  </si>
  <si>
    <t>von</t>
  </si>
  <si>
    <t>bis</t>
  </si>
  <si>
    <t>Einrichtung:</t>
  </si>
  <si>
    <t>2. Anzurechnendes Personal für Pflege und Betreuung im Betrachtungszeitraum</t>
  </si>
  <si>
    <t>Praktikanten mit mind. 250,- / mtl. Vergütung</t>
  </si>
  <si>
    <t>Ohne Pflegegrad</t>
  </si>
  <si>
    <t>PG 1</t>
  </si>
  <si>
    <t>PG 2</t>
  </si>
  <si>
    <t>PG 3</t>
  </si>
  <si>
    <t>PG 4</t>
  </si>
  <si>
    <t>PG 5</t>
  </si>
  <si>
    <t>Vereinbarter Personalschlüssel bei PG 2 bzw. PKZ 1,000</t>
  </si>
  <si>
    <t>Personalabgleich nach § 84 Abs. 6 SGB XI für die vollstationäre Pflege</t>
  </si>
  <si>
    <t>Auslastung</t>
  </si>
  <si>
    <t>Qualitätsbeauftragte</t>
  </si>
  <si>
    <t>Bewohner mit Leistungen gem. § 43b SGB XI - zusätzl. Betreuung</t>
  </si>
  <si>
    <t>Sollarbeitszeit aller Mitarbeiter laut Dienstplan in Stunden</t>
  </si>
  <si>
    <t>aktuelle Pflegekennziffer (PKZ):</t>
  </si>
  <si>
    <t>ergibt Personalschlüssel bei tatsächlicher PKZ</t>
  </si>
  <si>
    <t>1 zu</t>
  </si>
  <si>
    <t>Platzzahl laut Versorgungsvertrag:</t>
  </si>
  <si>
    <t>Pflege und Betreuung: Differenz vereinbartes und vorgehaltenes Personal</t>
  </si>
  <si>
    <t>Personal nach § 43b SGB XI: Differenz vereinbartes und vorgehaltenes Personal</t>
  </si>
  <si>
    <t>Vereinbarte durchschnittliche wöchentliche Arbeitszeit laut Anlage 1 zur PSV</t>
  </si>
  <si>
    <t>Sollarbeitszeit/Monat/Vollkraft auf Basis der vereinbarten wöchentl. Arbeitszeit laut Anlage 1 PSV</t>
  </si>
  <si>
    <t>Berechnungstage</t>
  </si>
  <si>
    <t xml:space="preserve">das volle Entgelt in Rechnung gestellt wurde. Das umschließt auch die Abwesenheitstage mit voller Berechnung des Entgeltes. </t>
  </si>
  <si>
    <t>Abwesenheitstage, an denen eine Reduzierung des Entgeltes erfolgt, zählen hier nicht zu den Berechnungstagen.</t>
  </si>
  <si>
    <t>Die Berechnungstage in den Zellen B12 bis B18 sind im Zusammenhang mit dem Personalabgleich die Tage, an denen den Bewohnern</t>
  </si>
  <si>
    <r>
      <t>Sollarbeitszeit</t>
    </r>
    <r>
      <rPr>
        <b/>
        <sz val="10"/>
        <rFont val="Arial"/>
        <family val="2"/>
      </rPr>
      <t xml:space="preserve"> lt. Dienstplan in Stunden ohne Personal für Leistungen nach § 43b SGB XI - zusätzliche Betreuung (gem. § 24 RV § 75 SGB XI Hessen)</t>
    </r>
  </si>
  <si>
    <r>
      <t xml:space="preserve">vergütete Überstunden/Mehrarbeitsstunden
gem. § 24 Abs.13  </t>
    </r>
    <r>
      <rPr>
        <b/>
        <u/>
        <sz val="10"/>
        <rFont val="Arial"/>
        <family val="2"/>
      </rPr>
      <t xml:space="preserve">Satz 1 </t>
    </r>
    <r>
      <rPr>
        <b/>
        <sz val="10"/>
        <rFont val="Arial"/>
        <family val="2"/>
      </rPr>
      <t xml:space="preserve"> RV § 75 SGB XI Hessen</t>
    </r>
  </si>
  <si>
    <r>
      <t>nicht</t>
    </r>
    <r>
      <rPr>
        <b/>
        <sz val="10"/>
        <rFont val="Arial"/>
        <family val="2"/>
      </rPr>
      <t xml:space="preserve"> vergütete Überstunden/Mehrarbeitsstunden              gem. § 24 Abs.13  </t>
    </r>
    <r>
      <rPr>
        <b/>
        <u/>
        <sz val="10"/>
        <rFont val="Arial"/>
        <family val="2"/>
      </rPr>
      <t xml:space="preserve">Satz 3 </t>
    </r>
    <r>
      <rPr>
        <b/>
        <sz val="10"/>
        <rFont val="Arial"/>
        <family val="2"/>
      </rPr>
      <t xml:space="preserve"> RV § 75 SGB XI Hessen</t>
    </r>
  </si>
  <si>
    <t>Über-/Unterdeckung in VZÄ</t>
  </si>
  <si>
    <t>Eingesetztes Personal im Betrachtungszeitraum in VZÄ</t>
  </si>
  <si>
    <t>vereinbarte Personalmenge Pflege und Betreuung in VZÄ</t>
  </si>
  <si>
    <t>Sollarbeitszeit VZÄ</t>
  </si>
  <si>
    <t>ergibt anrechenbare VZÄ</t>
  </si>
  <si>
    <t>Stellenanteile des Personals für Pflege und Betreuung außerhalb des Dienstplans in VZÄ</t>
  </si>
  <si>
    <t>Anzahl VZÄ</t>
  </si>
  <si>
    <t>Anzahl der Auszubildenden / Praktikanten in VZÄ</t>
  </si>
  <si>
    <t>Anrechenbare VZÄ gesamt</t>
  </si>
  <si>
    <t>vereinbartes Personal für Leistungen nach § 43b SGB XI (zusätzliche Betreuung) in VZÄ</t>
  </si>
  <si>
    <t>Sollarbeitszeit je VZÄ</t>
  </si>
  <si>
    <t>Anzahl Stellen in VZÄ</t>
  </si>
  <si>
    <t>Personal für Leistungen nach § 43b SGB XI (zusätzl. Betreuung) in VZÄ</t>
  </si>
  <si>
    <t>3. Anzurechnendes Personal für Palliativ-Care-Beauftrage im Betrachtungszeitraum</t>
  </si>
  <si>
    <t>4. Zusätzliches Betreuungspersonal für Leistungen nach § 43b SGB XI im Betrachtungszeitraum</t>
  </si>
  <si>
    <t>5. Gesamt Personal Pflege und Betreuung / Leistungen nach § 43b SGB XI</t>
  </si>
  <si>
    <t>6. Hinweise</t>
  </si>
  <si>
    <t>Vereinbarter Personalschlüssel Palliativ-Care</t>
  </si>
  <si>
    <t>Vereinbartes Personal für Palliativ-Care-Beauftragte</t>
  </si>
  <si>
    <t>Stellenanteile Palliativ-Care-Beauftragte in VZÄ, sofern nicht auf dem Dienstplan erfasst</t>
  </si>
  <si>
    <t>Personal Pflege &amp; Betreuung
in VZÄ</t>
  </si>
  <si>
    <t>Personal Palliativ-Care-Beauftragte
in VZÄ</t>
  </si>
  <si>
    <t>Pflege-kennziffer PKZ</t>
  </si>
  <si>
    <t>Palliativ-Care-Beauftragte: Differenz vereinbartes und vorgehaltenes Personal</t>
  </si>
  <si>
    <t>können. Für jeden der drei  Bereiche ist die jeweilig vereinbarte Personalmenge vorzuhalten.</t>
  </si>
  <si>
    <t>verantw. PFK, Pflegehilfskräfte, soziale Betreuung, QB, etc.</t>
  </si>
  <si>
    <t>verantwortliche Pflegefachkraft</t>
  </si>
  <si>
    <t>Bitte beachten Sie, dass Personalüberhänge und Personalunterdeckungen zwischen den Bereichen nicht miteinander verrechnet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</si>
</sst>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.00\ &quot;€&quot;"/>
    <numFmt numFmtId="167" formatCode="#,##0.00_ ;\-#,##0.00\ "/>
  </numFmts>
  <fonts count="21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4"/>
      <name val="Arial"/>
      <family val="2"/>
    </font>
    <font>
      <b/>
      <sz val="11"/>
      <color indexed="8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2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Continuous" vertical="center"/>
    </xf>
    <xf numFmtId="0" fontId="1" fillId="3" borderId="0" xfId="0" applyFont="1" applyFill="1" applyAlignment="1" applyProtection="1">
      <alignment horizontal="centerContinuous" vertical="center"/>
    </xf>
    <xf numFmtId="0" fontId="1" fillId="3" borderId="0" xfId="0" applyFont="1" applyFill="1" applyBorder="1" applyAlignment="1" applyProtection="1">
      <alignment horizontal="centerContinuous" vertical="center"/>
    </xf>
    <xf numFmtId="2" fontId="1" fillId="0" borderId="0" xfId="0" applyNumberFormat="1" applyFont="1" applyFill="1" applyBorder="1" applyAlignment="1" applyProtection="1">
      <alignment vertical="center"/>
    </xf>
    <xf numFmtId="2" fontId="8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0" fillId="2" borderId="3" xfId="0" applyFont="1" applyFill="1" applyBorder="1" applyAlignment="1" applyProtection="1">
      <alignment horizontal="centerContinuous" vertical="center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4" fontId="1" fillId="3" borderId="5" xfId="0" applyNumberFormat="1" applyFont="1" applyFill="1" applyBorder="1" applyAlignment="1" applyProtection="1">
      <alignment horizontal="center" vertical="center"/>
    </xf>
    <xf numFmtId="2" fontId="1" fillId="3" borderId="5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7" fontId="8" fillId="0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Continuous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10" fontId="6" fillId="2" borderId="2" xfId="2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3" fontId="1" fillId="4" borderId="5" xfId="0" applyNumberFormat="1" applyFont="1" applyFill="1" applyBorder="1" applyAlignment="1" applyProtection="1">
      <alignment horizontal="center" vertical="center"/>
      <protection locked="0"/>
    </xf>
    <xf numFmtId="4" fontId="3" fillId="2" borderId="5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2" fontId="3" fillId="2" borderId="5" xfId="0" applyNumberFormat="1" applyFont="1" applyFill="1" applyBorder="1" applyAlignment="1" applyProtection="1">
      <alignment horizontal="center" vertical="center"/>
    </xf>
    <xf numFmtId="2" fontId="3" fillId="2" borderId="9" xfId="0" applyNumberFormat="1" applyFont="1" applyFill="1" applyBorder="1" applyAlignment="1" applyProtection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</xf>
    <xf numFmtId="2" fontId="1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4" fontId="7" fillId="0" borderId="0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9" fillId="6" borderId="0" xfId="0" applyFont="1" applyFill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vertical="center"/>
    </xf>
    <xf numFmtId="0" fontId="18" fillId="6" borderId="0" xfId="0" applyFont="1" applyFill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14" fontId="3" fillId="0" borderId="8" xfId="0" applyNumberFormat="1" applyFont="1" applyFill="1" applyBorder="1" applyAlignment="1" applyProtection="1">
      <alignment horizontal="center" vertical="center"/>
    </xf>
    <xf numFmtId="14" fontId="3" fillId="0" borderId="9" xfId="0" applyNumberFormat="1" applyFont="1" applyFill="1" applyBorder="1" applyAlignment="1" applyProtection="1">
      <alignment horizontal="center" vertical="center"/>
    </xf>
    <xf numFmtId="4" fontId="1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1" fillId="6" borderId="0" xfId="0" applyFont="1" applyFill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10" fontId="18" fillId="6" borderId="0" xfId="2" applyNumberFormat="1" applyFont="1" applyFill="1" applyAlignment="1" applyProtection="1">
      <alignment vertical="center"/>
    </xf>
    <xf numFmtId="165" fontId="18" fillId="6" borderId="0" xfId="0" applyNumberFormat="1" applyFont="1" applyFill="1" applyAlignment="1" applyProtection="1">
      <alignment vertical="center"/>
    </xf>
    <xf numFmtId="0" fontId="1" fillId="0" borderId="12" xfId="0" applyFont="1" applyBorder="1" applyAlignment="1" applyProtection="1">
      <alignment horizontal="center" vertical="center"/>
    </xf>
    <xf numFmtId="3" fontId="1" fillId="3" borderId="12" xfId="0" applyNumberFormat="1" applyFont="1" applyFill="1" applyBorder="1" applyAlignment="1" applyProtection="1">
      <alignment horizontal="center" vertical="center"/>
    </xf>
    <xf numFmtId="4" fontId="1" fillId="3" borderId="12" xfId="0" applyNumberFormat="1" applyFont="1" applyFill="1" applyBorder="1" applyAlignment="1" applyProtection="1">
      <alignment horizontal="center" vertical="center"/>
    </xf>
    <xf numFmtId="2" fontId="19" fillId="0" borderId="0" xfId="0" applyNumberFormat="1" applyFont="1" applyFill="1" applyBorder="1" applyAlignment="1" applyProtection="1">
      <alignment vertical="center"/>
    </xf>
    <xf numFmtId="4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/>
    </xf>
    <xf numFmtId="2" fontId="3" fillId="0" borderId="5" xfId="0" applyNumberFormat="1" applyFont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left" vertical="center" wrapText="1"/>
    </xf>
    <xf numFmtId="3" fontId="3" fillId="0" borderId="7" xfId="0" applyNumberFormat="1" applyFont="1" applyFill="1" applyBorder="1" applyAlignment="1" applyProtection="1">
      <alignment horizontal="centerContinuous" vertical="center"/>
    </xf>
    <xf numFmtId="0" fontId="1" fillId="0" borderId="5" xfId="0" applyFont="1" applyFill="1" applyBorder="1" applyAlignment="1" applyProtection="1">
      <alignment horizontal="left" vertical="center"/>
    </xf>
    <xf numFmtId="4" fontId="3" fillId="0" borderId="14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2" fontId="1" fillId="0" borderId="0" xfId="0" applyNumberFormat="1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3" fontId="3" fillId="0" borderId="0" xfId="0" applyNumberFormat="1" applyFont="1" applyFill="1" applyAlignment="1" applyProtection="1">
      <alignment horizontal="center" vertical="center"/>
    </xf>
    <xf numFmtId="167" fontId="1" fillId="3" borderId="5" xfId="1" applyNumberFormat="1" applyFont="1" applyFill="1" applyBorder="1" applyAlignment="1" applyProtection="1">
      <alignment horizontal="center" vertical="center"/>
    </xf>
    <xf numFmtId="167" fontId="1" fillId="3" borderId="13" xfId="1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 wrapText="1"/>
    </xf>
    <xf numFmtId="4" fontId="3" fillId="4" borderId="5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right" vertical="center" wrapText="1"/>
    </xf>
    <xf numFmtId="0" fontId="18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2" fontId="1" fillId="3" borderId="5" xfId="0" applyNumberFormat="1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</xf>
    <xf numFmtId="3" fontId="1" fillId="0" borderId="5" xfId="0" applyNumberFormat="1" applyFont="1" applyFill="1" applyBorder="1" applyAlignment="1" applyProtection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4" fontId="3" fillId="7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Protection="1"/>
    <xf numFmtId="0" fontId="7" fillId="3" borderId="3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8" fillId="9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8" borderId="2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3" fillId="0" borderId="34" xfId="0" applyFont="1" applyBorder="1" applyAlignment="1" applyProtection="1">
      <alignment vertical="center" wrapText="1"/>
    </xf>
    <xf numFmtId="2" fontId="6" fillId="2" borderId="32" xfId="0" applyNumberFormat="1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vertical="center"/>
    </xf>
    <xf numFmtId="4" fontId="6" fillId="2" borderId="32" xfId="0" applyNumberFormat="1" applyFont="1" applyFill="1" applyBorder="1" applyAlignment="1" applyProtection="1">
      <alignment horizontal="center" vertical="center"/>
    </xf>
    <xf numFmtId="4" fontId="5" fillId="2" borderId="33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3" fontId="5" fillId="4" borderId="8" xfId="0" applyNumberFormat="1" applyFont="1" applyFill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24"/>
  <sheetViews>
    <sheetView zoomScaleNormal="100" workbookViewId="0">
      <selection activeCell="A21" sqref="A21"/>
    </sheetView>
  </sheetViews>
  <sheetFormatPr baseColWidth="10" defaultColWidth="11.453125" defaultRowHeight="12.5" x14ac:dyDescent="0.25"/>
  <cols>
    <col min="1" max="1" width="16.26953125" style="52" customWidth="1"/>
    <col min="2" max="10" width="13" style="52" customWidth="1"/>
    <col min="11" max="16384" width="11.453125" style="52"/>
  </cols>
  <sheetData>
    <row r="1" spans="1:12" ht="44.25" customHeight="1" x14ac:dyDescent="0.25">
      <c r="A1" s="138" t="s">
        <v>42</v>
      </c>
      <c r="B1" s="139"/>
      <c r="C1" s="139"/>
      <c r="D1" s="139"/>
      <c r="E1" s="139"/>
      <c r="F1" s="139"/>
      <c r="G1" s="139"/>
      <c r="H1" s="139"/>
      <c r="I1" s="139"/>
      <c r="J1" s="140"/>
      <c r="K1" s="140"/>
      <c r="L1" s="140"/>
    </row>
    <row r="2" spans="1:12" ht="15.75" customHeight="1" thickBot="1" x14ac:dyDescent="0.3"/>
    <row r="3" spans="1:12" ht="20.25" customHeight="1" thickBot="1" x14ac:dyDescent="0.3">
      <c r="C3" s="135" t="s">
        <v>30</v>
      </c>
      <c r="D3" s="141"/>
      <c r="E3" s="142"/>
      <c r="G3" s="24" t="s">
        <v>31</v>
      </c>
      <c r="I3" s="141"/>
      <c r="J3" s="142"/>
    </row>
    <row r="4" spans="1:12" s="53" customFormat="1" ht="15.75" customHeight="1" thickBot="1" x14ac:dyDescent="0.3">
      <c r="A4" s="52"/>
      <c r="B4" s="52"/>
      <c r="C4" s="52"/>
      <c r="D4" s="31"/>
      <c r="E4" s="30"/>
      <c r="F4" s="30"/>
      <c r="G4" s="31"/>
    </row>
    <row r="5" spans="1:12" s="53" customFormat="1" ht="22.5" customHeight="1" thickBot="1" x14ac:dyDescent="0.3">
      <c r="A5" s="52"/>
      <c r="B5" s="52"/>
      <c r="C5" s="135" t="s">
        <v>32</v>
      </c>
      <c r="D5" s="143"/>
      <c r="E5" s="144"/>
      <c r="F5" s="144"/>
      <c r="G5" s="144"/>
      <c r="H5" s="144"/>
      <c r="I5" s="144"/>
      <c r="J5" s="142"/>
    </row>
    <row r="6" spans="1:12" ht="14.25" customHeight="1" thickBot="1" x14ac:dyDescent="0.3">
      <c r="A6" s="13"/>
      <c r="B6" s="13"/>
      <c r="C6" s="13"/>
      <c r="D6" s="13"/>
      <c r="E6" s="13"/>
      <c r="F6" s="13"/>
      <c r="G6" s="13"/>
    </row>
    <row r="7" spans="1:12" ht="50.25" customHeight="1" x14ac:dyDescent="0.25">
      <c r="A7" s="121"/>
      <c r="B7" s="149" t="s">
        <v>82</v>
      </c>
      <c r="C7" s="150"/>
      <c r="D7" s="151"/>
      <c r="E7" s="152" t="s">
        <v>83</v>
      </c>
      <c r="F7" s="153"/>
      <c r="G7" s="154"/>
      <c r="H7" s="152" t="s">
        <v>74</v>
      </c>
      <c r="I7" s="153"/>
      <c r="J7" s="154"/>
      <c r="K7" s="145" t="s">
        <v>43</v>
      </c>
      <c r="L7" s="147" t="s">
        <v>84</v>
      </c>
    </row>
    <row r="8" spans="1:12" ht="25" customHeight="1" x14ac:dyDescent="0.25">
      <c r="A8" s="137" t="s">
        <v>25</v>
      </c>
      <c r="B8" s="14" t="s">
        <v>27</v>
      </c>
      <c r="C8" s="15" t="s">
        <v>28</v>
      </c>
      <c r="D8" s="16" t="s">
        <v>29</v>
      </c>
      <c r="E8" s="14" t="s">
        <v>27</v>
      </c>
      <c r="F8" s="15" t="s">
        <v>28</v>
      </c>
      <c r="G8" s="16" t="s">
        <v>29</v>
      </c>
      <c r="H8" s="14" t="s">
        <v>27</v>
      </c>
      <c r="I8" s="15" t="s">
        <v>28</v>
      </c>
      <c r="J8" s="16" t="s">
        <v>29</v>
      </c>
      <c r="K8" s="146"/>
      <c r="L8" s="148"/>
    </row>
    <row r="9" spans="1:12" ht="25" customHeight="1" x14ac:dyDescent="0.25">
      <c r="A9" s="122" t="s">
        <v>11</v>
      </c>
      <c r="B9" s="120" t="str">
        <f>IF(Januar!B26&gt;0,Januar!B26,"")</f>
        <v/>
      </c>
      <c r="C9" s="18" t="str">
        <f>IF(Januar!B30&gt;0,Januar!B30,"")</f>
        <v/>
      </c>
      <c r="D9" s="107" t="str">
        <f>IF(OR(B9="",C9=""),"",C9-B9)</f>
        <v/>
      </c>
      <c r="E9" s="120" t="str">
        <f>IF(Januar!B59&gt;0,Januar!B59,"")</f>
        <v/>
      </c>
      <c r="F9" s="18" t="str">
        <f>IF(Januar!D67&gt;0,Januar!D67,"")</f>
        <v/>
      </c>
      <c r="G9" s="107" t="str">
        <f>IF(OR(E9="",F9=""),"",F9-E9)</f>
        <v/>
      </c>
      <c r="H9" s="120" t="str">
        <f>IF(Januar!C77&gt;0,Januar!C77,"")</f>
        <v/>
      </c>
      <c r="I9" s="18" t="str">
        <f>IF(Januar!D80&gt;0,Januar!D80,"")</f>
        <v/>
      </c>
      <c r="J9" s="107" t="str">
        <f>IF(OR(H9="",I9=""),"",I9-H9)</f>
        <v/>
      </c>
      <c r="K9" s="50" t="str">
        <f>IFERROR(IF(Januar!C18&gt;0,ROUND(Januar!C18/Januar!B4,4),""),"")</f>
        <v/>
      </c>
      <c r="L9" s="133" t="str">
        <f>IF(Januar!B20&gt;0,Januar!B20,"")</f>
        <v/>
      </c>
    </row>
    <row r="10" spans="1:12" ht="25" customHeight="1" x14ac:dyDescent="0.25">
      <c r="A10" s="122" t="s">
        <v>12</v>
      </c>
      <c r="B10" s="17" t="str">
        <f>IF(Februar!B26&gt;0,Februar!B26,"")</f>
        <v/>
      </c>
      <c r="C10" s="18" t="str">
        <f>IF(Februar!B30&gt;0,Februar!B30,"")</f>
        <v/>
      </c>
      <c r="D10" s="107" t="str">
        <f t="shared" ref="D10:D20" si="0">IF(OR(B10="",C10=""),"",C10-B10)</f>
        <v/>
      </c>
      <c r="E10" s="17" t="str">
        <f>IF(Februar!B59&gt;0,Februar!B59,"")</f>
        <v/>
      </c>
      <c r="F10" s="18" t="str">
        <f>IF(Februar!D67&gt;0,Februar!D67,"")</f>
        <v/>
      </c>
      <c r="G10" s="107" t="str">
        <f t="shared" ref="G10:G20" si="1">IF(OR(E10="",F10=""),"",F10-E10)</f>
        <v/>
      </c>
      <c r="H10" s="17" t="str">
        <f>IF(Februar!C77&gt;0,Februar!C77,"")</f>
        <v/>
      </c>
      <c r="I10" s="18" t="str">
        <f>IF(Februar!D80&gt;0,Februar!D80,"")</f>
        <v/>
      </c>
      <c r="J10" s="107" t="str">
        <f t="shared" ref="J10:J20" si="2">IF(OR(H10="",I10=""),"",I10-H10)</f>
        <v/>
      </c>
      <c r="K10" s="50" t="str">
        <f>IFERROR(IF(Februar!C18&gt;0,ROUND(Februar!C18/Februar!B4,4),""),"")</f>
        <v/>
      </c>
      <c r="L10" s="133" t="str">
        <f>IF(Februar!B20&gt;0,Februar!B20,"")</f>
        <v/>
      </c>
    </row>
    <row r="11" spans="1:12" ht="25" customHeight="1" x14ac:dyDescent="0.25">
      <c r="A11" s="122" t="s">
        <v>13</v>
      </c>
      <c r="B11" s="17" t="str">
        <f>IF(März!B26&gt;0,März!B26,"")</f>
        <v/>
      </c>
      <c r="C11" s="18" t="str">
        <f>IF(März!B30&gt;0,März!B30,"")</f>
        <v/>
      </c>
      <c r="D11" s="107" t="str">
        <f t="shared" si="0"/>
        <v/>
      </c>
      <c r="E11" s="17" t="str">
        <f>IF(März!B59&gt;0,März!B59,"")</f>
        <v/>
      </c>
      <c r="F11" s="18" t="str">
        <f>IF(März!D67&gt;0,März!D67,"")</f>
        <v/>
      </c>
      <c r="G11" s="107" t="str">
        <f t="shared" si="1"/>
        <v/>
      </c>
      <c r="H11" s="17" t="str">
        <f>IF(März!C77&gt;0,März!C77,"")</f>
        <v/>
      </c>
      <c r="I11" s="18" t="str">
        <f>IF(März!D80&gt;0,März!D80,"")</f>
        <v/>
      </c>
      <c r="J11" s="107" t="str">
        <f t="shared" si="2"/>
        <v/>
      </c>
      <c r="K11" s="50" t="str">
        <f>IFERROR(IF(März!C18&gt;0,ROUND(März!C18/März!B4,4),""),"")</f>
        <v/>
      </c>
      <c r="L11" s="133" t="str">
        <f>IF(März!B20&gt;0,März!B20,"")</f>
        <v/>
      </c>
    </row>
    <row r="12" spans="1:12" ht="25" customHeight="1" x14ac:dyDescent="0.25">
      <c r="A12" s="122" t="s">
        <v>14</v>
      </c>
      <c r="B12" s="17" t="str">
        <f>IF(April!B26&gt;0,April!B26,"")</f>
        <v/>
      </c>
      <c r="C12" s="18" t="str">
        <f>IF(April!B30&gt;0,April!B30,"")</f>
        <v/>
      </c>
      <c r="D12" s="107" t="str">
        <f t="shared" si="0"/>
        <v/>
      </c>
      <c r="E12" s="17" t="str">
        <f>IF(April!B59&gt;0,April!B59,"")</f>
        <v/>
      </c>
      <c r="F12" s="18" t="str">
        <f>IF(April!D67&gt;0,April!D67,"")</f>
        <v/>
      </c>
      <c r="G12" s="107" t="str">
        <f t="shared" si="1"/>
        <v/>
      </c>
      <c r="H12" s="17" t="str">
        <f>IF(April!C77&gt;0,April!C77,"")</f>
        <v/>
      </c>
      <c r="I12" s="18" t="str">
        <f>IF(April!D80&gt;0,April!D80,"")</f>
        <v/>
      </c>
      <c r="J12" s="107" t="str">
        <f t="shared" si="2"/>
        <v/>
      </c>
      <c r="K12" s="50" t="str">
        <f>IFERROR(IF(April!C18&gt;0,ROUND(April!C18/April!B4,4),""),"")</f>
        <v/>
      </c>
      <c r="L12" s="133" t="str">
        <f>IF(April!B20&gt;0,April!B20,"")</f>
        <v/>
      </c>
    </row>
    <row r="13" spans="1:12" ht="25" customHeight="1" x14ac:dyDescent="0.25">
      <c r="A13" s="122" t="s">
        <v>15</v>
      </c>
      <c r="B13" s="17" t="str">
        <f>IF(Mai!B26&gt;0,Mai!B26,"")</f>
        <v/>
      </c>
      <c r="C13" s="18" t="str">
        <f>IF(Mai!B30&gt;0,Mai!B30,"")</f>
        <v/>
      </c>
      <c r="D13" s="107" t="str">
        <f t="shared" si="0"/>
        <v/>
      </c>
      <c r="E13" s="17" t="str">
        <f>IF(Mai!B59&gt;0,Mai!B59,"")</f>
        <v/>
      </c>
      <c r="F13" s="18" t="str">
        <f>IF(Mai!D67&gt;0,Mai!D67,"")</f>
        <v/>
      </c>
      <c r="G13" s="107" t="str">
        <f t="shared" si="1"/>
        <v/>
      </c>
      <c r="H13" s="17" t="str">
        <f>IF(Mai!C77&gt;0,Mai!C77,"")</f>
        <v/>
      </c>
      <c r="I13" s="18" t="str">
        <f>IF(Mai!D80&gt;0,Mai!D80,"")</f>
        <v/>
      </c>
      <c r="J13" s="107" t="str">
        <f t="shared" si="2"/>
        <v/>
      </c>
      <c r="K13" s="50" t="str">
        <f>IFERROR(IF(Mai!C18&gt;0,ROUND(Mai!C18/Mai!B4,4),""),"")</f>
        <v/>
      </c>
      <c r="L13" s="133" t="str">
        <f>IF(Mai!B20&gt;0,Mai!B20,"")</f>
        <v/>
      </c>
    </row>
    <row r="14" spans="1:12" ht="25" customHeight="1" x14ac:dyDescent="0.25">
      <c r="A14" s="122" t="s">
        <v>16</v>
      </c>
      <c r="B14" s="17" t="str">
        <f>IF(Juni!B26&gt;0,Juni!B26,"")</f>
        <v/>
      </c>
      <c r="C14" s="18" t="str">
        <f>IF(Juni!B30&gt;0,Juni!B30,"")</f>
        <v/>
      </c>
      <c r="D14" s="107" t="str">
        <f t="shared" si="0"/>
        <v/>
      </c>
      <c r="E14" s="17" t="str">
        <f>IF(Juni!B59&gt;0,Juni!B59,"")</f>
        <v/>
      </c>
      <c r="F14" s="18" t="str">
        <f>IF(Juni!D67&gt;0,Juni!D67,"")</f>
        <v/>
      </c>
      <c r="G14" s="107" t="str">
        <f t="shared" si="1"/>
        <v/>
      </c>
      <c r="H14" s="17" t="str">
        <f>IF(Juni!C77&gt;0,Juni!C77,"")</f>
        <v/>
      </c>
      <c r="I14" s="18" t="str">
        <f>IF(Juni!D80&gt;0,Juni!D80,"")</f>
        <v/>
      </c>
      <c r="J14" s="107" t="str">
        <f t="shared" si="2"/>
        <v/>
      </c>
      <c r="K14" s="50" t="str">
        <f>IFERROR(IF(Juni!C18&gt;0,ROUND(Juni!C18/Juni!B4,4),""),"")</f>
        <v/>
      </c>
      <c r="L14" s="133" t="str">
        <f>IF(Juni!B20&gt;0,Juni!B20,"")</f>
        <v/>
      </c>
    </row>
    <row r="15" spans="1:12" ht="25" customHeight="1" x14ac:dyDescent="0.25">
      <c r="A15" s="122" t="s">
        <v>17</v>
      </c>
      <c r="B15" s="17" t="str">
        <f>IF(Juli!B26&gt;0,Juli!B26,"")</f>
        <v/>
      </c>
      <c r="C15" s="18" t="str">
        <f>IF(Juli!B30&gt;0,Juli!B30,"")</f>
        <v/>
      </c>
      <c r="D15" s="107" t="str">
        <f t="shared" si="0"/>
        <v/>
      </c>
      <c r="E15" s="17" t="str">
        <f>IF(Juli!B59&gt;0,Juli!B59,"")</f>
        <v/>
      </c>
      <c r="F15" s="18" t="str">
        <f>IF(Juli!D67&gt;0,Juli!D67,"")</f>
        <v/>
      </c>
      <c r="G15" s="107" t="str">
        <f t="shared" si="1"/>
        <v/>
      </c>
      <c r="H15" s="17" t="str">
        <f>IF(Juli!C77&gt;0,Juli!C77,"")</f>
        <v/>
      </c>
      <c r="I15" s="18" t="str">
        <f>IF(Juli!D80&gt;0,Juli!D80,"")</f>
        <v/>
      </c>
      <c r="J15" s="107" t="str">
        <f t="shared" si="2"/>
        <v/>
      </c>
      <c r="K15" s="50" t="str">
        <f>IFERROR(IF(Juli!C18&gt;0,ROUND(Juli!C18/Juli!B4,4),""),"")</f>
        <v/>
      </c>
      <c r="L15" s="133" t="str">
        <f>IF(Juli!B20&gt;0,Juli!B20,"")</f>
        <v/>
      </c>
    </row>
    <row r="16" spans="1:12" ht="25" customHeight="1" x14ac:dyDescent="0.25">
      <c r="A16" s="122" t="s">
        <v>18</v>
      </c>
      <c r="B16" s="17" t="str">
        <f>IF(August!B26&gt;0,August!B26,"")</f>
        <v/>
      </c>
      <c r="C16" s="18" t="str">
        <f>IF(August!B30&gt;0,August!B30,"")</f>
        <v/>
      </c>
      <c r="D16" s="107" t="str">
        <f t="shared" si="0"/>
        <v/>
      </c>
      <c r="E16" s="17" t="str">
        <f>IF(August!B59&gt;0,August!B59,"")</f>
        <v/>
      </c>
      <c r="F16" s="18" t="str">
        <f>IF(August!D67&gt;0,August!D67,"")</f>
        <v/>
      </c>
      <c r="G16" s="107" t="str">
        <f t="shared" si="1"/>
        <v/>
      </c>
      <c r="H16" s="17" t="str">
        <f>IF(August!C77&gt;0,August!C77,"")</f>
        <v/>
      </c>
      <c r="I16" s="18" t="str">
        <f>IF(August!D80&gt;0,August!D80,"")</f>
        <v/>
      </c>
      <c r="J16" s="107" t="str">
        <f t="shared" si="2"/>
        <v/>
      </c>
      <c r="K16" s="50" t="str">
        <f>IFERROR(IF(August!C18&gt;0,ROUND(August!C18/August!B4,4),""),"")</f>
        <v/>
      </c>
      <c r="L16" s="133" t="str">
        <f>IF(August!B20&gt;0,August!B20,"")</f>
        <v/>
      </c>
    </row>
    <row r="17" spans="1:12" ht="25" customHeight="1" x14ac:dyDescent="0.25">
      <c r="A17" s="122" t="s">
        <v>19</v>
      </c>
      <c r="B17" s="17" t="str">
        <f>IF(September!B26&gt;0,September!B26,"")</f>
        <v/>
      </c>
      <c r="C17" s="18" t="str">
        <f>IF(September!B30&gt;0,September!B30,"")</f>
        <v/>
      </c>
      <c r="D17" s="107" t="str">
        <f t="shared" si="0"/>
        <v/>
      </c>
      <c r="E17" s="17" t="str">
        <f>IF(September!B59&gt;0,September!B59,"")</f>
        <v/>
      </c>
      <c r="F17" s="18" t="str">
        <f>IF(September!D67&gt;0,September!D67,"")</f>
        <v/>
      </c>
      <c r="G17" s="107" t="str">
        <f t="shared" si="1"/>
        <v/>
      </c>
      <c r="H17" s="17" t="str">
        <f>IF(September!C77&gt;0,September!C77,"")</f>
        <v/>
      </c>
      <c r="I17" s="18" t="str">
        <f>IF(September!D80&gt;0,September!D80,"")</f>
        <v/>
      </c>
      <c r="J17" s="107" t="str">
        <f t="shared" si="2"/>
        <v/>
      </c>
      <c r="K17" s="50" t="str">
        <f>IFERROR(IF(September!C18&gt;0,ROUND(September!C18/September!B4,4),""),"")</f>
        <v/>
      </c>
      <c r="L17" s="133" t="str">
        <f>IF(September!B20&gt;0,September!B20,"")</f>
        <v/>
      </c>
    </row>
    <row r="18" spans="1:12" ht="25" customHeight="1" x14ac:dyDescent="0.25">
      <c r="A18" s="122" t="s">
        <v>20</v>
      </c>
      <c r="B18" s="17" t="str">
        <f>IF(Oktober!B26&gt;0,Oktober!B26,"")</f>
        <v/>
      </c>
      <c r="C18" s="18" t="str">
        <f>IF(Oktober!B30&gt;0,Oktober!B30,"")</f>
        <v/>
      </c>
      <c r="D18" s="107" t="str">
        <f t="shared" si="0"/>
        <v/>
      </c>
      <c r="E18" s="17" t="str">
        <f>IF(Oktober!B59&gt;0,Oktober!B59,"")</f>
        <v/>
      </c>
      <c r="F18" s="18" t="str">
        <f>IF(Oktober!D67&gt;0,Oktober!D67,"")</f>
        <v/>
      </c>
      <c r="G18" s="107" t="str">
        <f t="shared" si="1"/>
        <v/>
      </c>
      <c r="H18" s="17" t="str">
        <f>IF(Oktober!C77&gt;0,Oktober!C77,"")</f>
        <v/>
      </c>
      <c r="I18" s="18" t="str">
        <f>IF(Oktober!D80&gt;0,Oktober!D80,"")</f>
        <v/>
      </c>
      <c r="J18" s="107" t="str">
        <f t="shared" si="2"/>
        <v/>
      </c>
      <c r="K18" s="50" t="str">
        <f>IFERROR(IF(Oktober!C18&gt;0,ROUND(Oktober!C18/Oktober!B4,4),""),"")</f>
        <v/>
      </c>
      <c r="L18" s="133" t="str">
        <f>IF(Oktober!B20&gt;0,Oktober!B20,"")</f>
        <v/>
      </c>
    </row>
    <row r="19" spans="1:12" ht="25" customHeight="1" x14ac:dyDescent="0.25">
      <c r="A19" s="122" t="s">
        <v>21</v>
      </c>
      <c r="B19" s="17" t="str">
        <f>IF(November!B26&gt;0,November!B26,"")</f>
        <v/>
      </c>
      <c r="C19" s="18" t="str">
        <f>IF(November!B30&gt;0,November!B30,"")</f>
        <v/>
      </c>
      <c r="D19" s="107" t="str">
        <f t="shared" si="0"/>
        <v/>
      </c>
      <c r="E19" s="17" t="str">
        <f>IF(November!B59&gt;0,November!B59,"")</f>
        <v/>
      </c>
      <c r="F19" s="18" t="str">
        <f>IF(November!D67&gt;0,November!D67,"")</f>
        <v/>
      </c>
      <c r="G19" s="107" t="str">
        <f t="shared" si="1"/>
        <v/>
      </c>
      <c r="H19" s="17" t="str">
        <f>IF(November!C77&gt;0,November!C77,"")</f>
        <v/>
      </c>
      <c r="I19" s="18" t="str">
        <f>IF(November!D80&gt;0,November!D80,"")</f>
        <v/>
      </c>
      <c r="J19" s="107" t="str">
        <f t="shared" si="2"/>
        <v/>
      </c>
      <c r="K19" s="50" t="str">
        <f>IFERROR(IF(November!C18&gt;0,ROUND(November!C18/November!B4,4),""),"")</f>
        <v/>
      </c>
      <c r="L19" s="133" t="str">
        <f>IF(November!B20&gt;0,November!B20,"")</f>
        <v/>
      </c>
    </row>
    <row r="20" spans="1:12" ht="25" customHeight="1" thickBot="1" x14ac:dyDescent="0.3">
      <c r="A20" s="124" t="s">
        <v>22</v>
      </c>
      <c r="B20" s="125" t="str">
        <f>IF(Dezember!B26&gt;0,Dezember!B26,"")</f>
        <v/>
      </c>
      <c r="C20" s="126" t="str">
        <f>IF(Dezember!B30&gt;0,Dezember!B30,"")</f>
        <v/>
      </c>
      <c r="D20" s="127" t="str">
        <f t="shared" si="0"/>
        <v/>
      </c>
      <c r="E20" s="125" t="str">
        <f>IF(Dezember!B59&gt;0,Dezember!B59,"")</f>
        <v/>
      </c>
      <c r="F20" s="126" t="str">
        <f>IF(Dezember!D67&gt;0,Dezember!D67,"")</f>
        <v/>
      </c>
      <c r="G20" s="107" t="str">
        <f t="shared" si="1"/>
        <v/>
      </c>
      <c r="H20" s="125" t="str">
        <f>IF(Dezember!C77&gt;0,Dezember!C77,"")</f>
        <v/>
      </c>
      <c r="I20" s="126" t="str">
        <f>IF(Dezember!D80&gt;0,Dezember!D80,"")</f>
        <v/>
      </c>
      <c r="J20" s="127" t="str">
        <f t="shared" si="2"/>
        <v/>
      </c>
      <c r="K20" s="51" t="str">
        <f>IFERROR(IF(Dezember!C18&gt;0,ROUND(Dezember!C18/Dezember!B4,4),""),"")</f>
        <v/>
      </c>
      <c r="L20" s="133" t="str">
        <f>IF(Dezember!B20&gt;0,Dezember!B20,"")</f>
        <v/>
      </c>
    </row>
    <row r="21" spans="1:12" ht="26.25" customHeight="1" thickBot="1" x14ac:dyDescent="0.3">
      <c r="A21" s="123" t="s">
        <v>26</v>
      </c>
      <c r="B21" s="128" t="str">
        <f>IF(ISERROR(AVERAGE(B9:B20)),"",AVERAGE(B9:B20))</f>
        <v/>
      </c>
      <c r="C21" s="129" t="str">
        <f t="shared" ref="C21:K21" si="3">IF(ISERROR(AVERAGE(C9:C20)),"",AVERAGE(C9:C20))</f>
        <v/>
      </c>
      <c r="D21" s="130" t="str">
        <f t="shared" si="3"/>
        <v/>
      </c>
      <c r="E21" s="128" t="str">
        <f t="shared" si="3"/>
        <v/>
      </c>
      <c r="F21" s="129" t="str">
        <f t="shared" si="3"/>
        <v/>
      </c>
      <c r="G21" s="130" t="str">
        <f t="shared" si="3"/>
        <v/>
      </c>
      <c r="H21" s="128" t="str">
        <f t="shared" si="3"/>
        <v/>
      </c>
      <c r="I21" s="129" t="str">
        <f t="shared" si="3"/>
        <v/>
      </c>
      <c r="J21" s="130" t="str">
        <f t="shared" si="3"/>
        <v/>
      </c>
      <c r="K21" s="131" t="str">
        <f t="shared" si="3"/>
        <v/>
      </c>
      <c r="L21" s="132" t="str">
        <f>IF(ISERROR(AVERAGE(L9:L20)),"",ROUND(AVERAGE(L9:L20),3))</f>
        <v/>
      </c>
    </row>
    <row r="22" spans="1:12" ht="14" x14ac:dyDescent="0.25">
      <c r="A22" s="54"/>
      <c r="B22" s="49"/>
      <c r="C22" s="54"/>
      <c r="D22" s="55"/>
    </row>
    <row r="23" spans="1:12" ht="14" x14ac:dyDescent="0.25">
      <c r="A23" s="54"/>
      <c r="B23" s="54"/>
      <c r="C23" s="54"/>
      <c r="D23" s="55"/>
    </row>
    <row r="24" spans="1:12" ht="21.75" customHeight="1" x14ac:dyDescent="0.25">
      <c r="A24" s="56"/>
    </row>
  </sheetData>
  <sheetProtection password="B388" sheet="1" objects="1" scenarios="1"/>
  <mergeCells count="9">
    <mergeCell ref="A1:L1"/>
    <mergeCell ref="D3:E3"/>
    <mergeCell ref="D5:J5"/>
    <mergeCell ref="I3:J3"/>
    <mergeCell ref="K7:K8"/>
    <mergeCell ref="L7:L8"/>
    <mergeCell ref="B7:D7"/>
    <mergeCell ref="H7:J7"/>
    <mergeCell ref="E7:G7"/>
  </mergeCells>
  <phoneticPr fontId="0" type="noConversion"/>
  <pageMargins left="0.39370078740157483" right="0.39370078740157483" top="0.70866141732283472" bottom="0.70866141732283472" header="0.51181102362204722" footer="0.51181102362204722"/>
  <pageSetup paperSize="9" scale="90" orientation="landscape" r:id="rId1"/>
  <headerFooter alignWithMargins="0">
    <oddFooter>&amp;CAnlage 5 zum Rahmenvertrag vollstationäre Pflege nach § 75 SGB XI vom 01.05.2018&amp;RStand 01.05.2018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A1:G139"/>
  <sheetViews>
    <sheetView showGridLines="0" zoomScaleNormal="100" zoomScaleSheetLayoutView="100" workbookViewId="0">
      <selection activeCell="F96" sqref="F96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19</v>
      </c>
      <c r="D7" s="119">
        <v>30</v>
      </c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5.7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sheetProtection password="B9BF" sheet="1" objects="1" scenarios="1"/>
  <mergeCells count="6">
    <mergeCell ref="A30:A31"/>
    <mergeCell ref="B3:D3"/>
    <mergeCell ref="B26:B27"/>
    <mergeCell ref="D26:D27"/>
    <mergeCell ref="B30:B31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1:G139"/>
  <sheetViews>
    <sheetView showGridLines="0" zoomScaleNormal="100" zoomScaleSheetLayoutView="100" workbookViewId="0">
      <selection activeCell="F96" sqref="F96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20</v>
      </c>
      <c r="D7" s="119">
        <v>31</v>
      </c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5.7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sheetProtection password="B9BF" sheet="1" objects="1" scenarios="1"/>
  <mergeCells count="6">
    <mergeCell ref="A30:A31"/>
    <mergeCell ref="B3:D3"/>
    <mergeCell ref="B26:B27"/>
    <mergeCell ref="D26:D27"/>
    <mergeCell ref="B30:B31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G139"/>
  <sheetViews>
    <sheetView showGridLines="0" zoomScaleNormal="100" zoomScaleSheetLayoutView="100" workbookViewId="0">
      <selection activeCell="F96" sqref="F96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21</v>
      </c>
      <c r="D7" s="119">
        <v>30</v>
      </c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5.7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sheetProtection password="B9BF" sheet="1" objects="1" scenarios="1"/>
  <mergeCells count="6">
    <mergeCell ref="A30:A31"/>
    <mergeCell ref="B3:D3"/>
    <mergeCell ref="B26:B27"/>
    <mergeCell ref="D26:D27"/>
    <mergeCell ref="B30:B31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/>
  <dimension ref="A1:G139"/>
  <sheetViews>
    <sheetView showGridLines="0" zoomScaleNormal="100" zoomScaleSheetLayoutView="100" workbookViewId="0">
      <selection activeCell="F96" sqref="F96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22</v>
      </c>
      <c r="D7" s="119">
        <v>31</v>
      </c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5.7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sheetProtection password="B9BF" sheet="1" objects="1" scenarios="1"/>
  <mergeCells count="6">
    <mergeCell ref="A30:A31"/>
    <mergeCell ref="B3:D3"/>
    <mergeCell ref="B26:B27"/>
    <mergeCell ref="D26:D27"/>
    <mergeCell ref="B30:B31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G799"/>
  <sheetViews>
    <sheetView showGridLines="0" tabSelected="1" zoomScaleNormal="100" zoomScaleSheetLayoutView="100" workbookViewId="0">
      <selection activeCell="B3" sqref="B3:D3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11</v>
      </c>
      <c r="D7" s="119">
        <v>31</v>
      </c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1.2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</sheetData>
  <sheetProtection password="B9BF" sheet="1" objects="1" scenarios="1"/>
  <mergeCells count="6">
    <mergeCell ref="A30:A31"/>
    <mergeCell ref="B26:B27"/>
    <mergeCell ref="D26:D27"/>
    <mergeCell ref="B30:B31"/>
    <mergeCell ref="B3:D3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G139"/>
  <sheetViews>
    <sheetView showGridLines="0" zoomScaleNormal="100" zoomScaleSheetLayoutView="100" workbookViewId="0">
      <selection activeCell="F96" sqref="F96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12</v>
      </c>
      <c r="D7" s="36"/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5.7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sheetProtection password="B9BF" sheet="1" objects="1" scenarios="1"/>
  <mergeCells count="6">
    <mergeCell ref="A30:A31"/>
    <mergeCell ref="B3:D3"/>
    <mergeCell ref="B26:B27"/>
    <mergeCell ref="D26:D27"/>
    <mergeCell ref="B30:B31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G139"/>
  <sheetViews>
    <sheetView showGridLines="0" zoomScaleNormal="100" zoomScaleSheetLayoutView="100" workbookViewId="0">
      <selection activeCell="F96" sqref="F96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13</v>
      </c>
      <c r="D7" s="119">
        <v>31</v>
      </c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5.7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sheetProtection password="B9BF" sheet="1" objects="1" scenarios="1"/>
  <mergeCells count="6">
    <mergeCell ref="A30:A31"/>
    <mergeCell ref="B3:D3"/>
    <mergeCell ref="B26:B27"/>
    <mergeCell ref="D26:D27"/>
    <mergeCell ref="B30:B31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G139"/>
  <sheetViews>
    <sheetView showGridLines="0" zoomScaleNormal="100" zoomScaleSheetLayoutView="100" workbookViewId="0">
      <selection activeCell="F96" sqref="F96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14</v>
      </c>
      <c r="D7" s="119">
        <v>30</v>
      </c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5.7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sheetProtection password="B9BF" sheet="1" objects="1" scenarios="1"/>
  <mergeCells count="6">
    <mergeCell ref="A30:A31"/>
    <mergeCell ref="B3:D3"/>
    <mergeCell ref="B26:B27"/>
    <mergeCell ref="D26:D27"/>
    <mergeCell ref="B30:B31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G139"/>
  <sheetViews>
    <sheetView showGridLines="0" zoomScaleNormal="100" zoomScaleSheetLayoutView="100" workbookViewId="0">
      <selection activeCell="F96" sqref="F96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15</v>
      </c>
      <c r="D7" s="119">
        <v>31</v>
      </c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5.7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sheetProtection password="B9BF" sheet="1" objects="1" scenarios="1"/>
  <mergeCells count="6">
    <mergeCell ref="A30:A31"/>
    <mergeCell ref="B3:D3"/>
    <mergeCell ref="B26:B27"/>
    <mergeCell ref="D26:D27"/>
    <mergeCell ref="B30:B31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G139"/>
  <sheetViews>
    <sheetView showGridLines="0" zoomScaleNormal="100" zoomScaleSheetLayoutView="100" workbookViewId="0">
      <selection activeCell="L18" sqref="L18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16</v>
      </c>
      <c r="D7" s="119">
        <v>30</v>
      </c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5.7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sheetProtection password="B9BF" sheet="1" objects="1" scenarios="1"/>
  <mergeCells count="6">
    <mergeCell ref="A30:A31"/>
    <mergeCell ref="B3:D3"/>
    <mergeCell ref="B26:B27"/>
    <mergeCell ref="D26:D27"/>
    <mergeCell ref="B30:B31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G139"/>
  <sheetViews>
    <sheetView showGridLines="0" zoomScaleNormal="100" zoomScaleSheetLayoutView="100" workbookViewId="0">
      <selection activeCell="F96" sqref="F96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17</v>
      </c>
      <c r="D7" s="119">
        <v>31</v>
      </c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5.7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sheetProtection password="B9BF" sheet="1" objects="1" scenarios="1"/>
  <mergeCells count="6">
    <mergeCell ref="A30:A31"/>
    <mergeCell ref="B3:D3"/>
    <mergeCell ref="B26:B27"/>
    <mergeCell ref="D26:D27"/>
    <mergeCell ref="B30:B31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G139"/>
  <sheetViews>
    <sheetView showGridLines="0" zoomScaleNormal="100" zoomScaleSheetLayoutView="100" workbookViewId="0">
      <selection activeCell="F96" sqref="F96"/>
    </sheetView>
  </sheetViews>
  <sheetFormatPr baseColWidth="10" defaultColWidth="11.453125" defaultRowHeight="12.5" x14ac:dyDescent="0.25"/>
  <cols>
    <col min="1" max="1" width="53" style="10" customWidth="1"/>
    <col min="2" max="2" width="17" style="10" customWidth="1"/>
    <col min="3" max="3" width="19.54296875" style="19" customWidth="1"/>
    <col min="4" max="4" width="28.54296875" style="10" customWidth="1"/>
    <col min="5" max="5" width="6.453125" style="100" customWidth="1"/>
    <col min="6" max="6" width="11.453125" style="100"/>
    <col min="7" max="16384" width="11.453125" style="10"/>
  </cols>
  <sheetData>
    <row r="1" spans="1:7" ht="39" customHeight="1" x14ac:dyDescent="0.25">
      <c r="A1" s="32" t="s">
        <v>42</v>
      </c>
      <c r="B1" s="6"/>
      <c r="C1" s="7"/>
      <c r="D1" s="6"/>
      <c r="E1" s="57"/>
      <c r="F1" s="57"/>
      <c r="G1" s="57"/>
    </row>
    <row r="2" spans="1:7" ht="18" customHeight="1" x14ac:dyDescent="0.25">
      <c r="A2" s="21"/>
      <c r="B2" s="22"/>
      <c r="C2" s="23"/>
      <c r="D2" s="22"/>
      <c r="E2" s="57"/>
      <c r="F2" s="57"/>
      <c r="G2" s="57"/>
    </row>
    <row r="3" spans="1:7" ht="24.75" customHeight="1" x14ac:dyDescent="0.25">
      <c r="A3" s="48" t="s">
        <v>32</v>
      </c>
      <c r="B3" s="161" t="str">
        <f>IF(Auswertung!D5="","",Auswertung!D5)</f>
        <v/>
      </c>
      <c r="C3" s="162"/>
      <c r="D3" s="163"/>
      <c r="E3" s="57"/>
      <c r="F3" s="57"/>
      <c r="G3" s="57"/>
    </row>
    <row r="4" spans="1:7" ht="19.5" customHeight="1" x14ac:dyDescent="0.25">
      <c r="A4" s="48" t="s">
        <v>50</v>
      </c>
      <c r="B4" s="164"/>
      <c r="C4" s="165"/>
      <c r="D4" s="166"/>
      <c r="E4" s="57"/>
      <c r="F4" s="57"/>
      <c r="G4" s="57"/>
    </row>
    <row r="5" spans="1:7" ht="30.75" customHeight="1" x14ac:dyDescent="0.25">
      <c r="A5" s="116" t="s">
        <v>24</v>
      </c>
      <c r="B5" s="58"/>
      <c r="C5" s="23"/>
      <c r="D5" s="58"/>
      <c r="E5" s="57"/>
      <c r="F5" s="57"/>
      <c r="G5" s="57"/>
    </row>
    <row r="6" spans="1:7" ht="22.5" customHeight="1" x14ac:dyDescent="0.25">
      <c r="A6" s="59"/>
      <c r="B6" s="60"/>
      <c r="C6" s="4"/>
      <c r="D6" s="60" t="s">
        <v>2</v>
      </c>
      <c r="E6" s="61"/>
      <c r="F6" s="57"/>
      <c r="G6" s="57"/>
    </row>
    <row r="7" spans="1:7" ht="18.75" customHeight="1" x14ac:dyDescent="0.25">
      <c r="A7" s="10" t="s">
        <v>1</v>
      </c>
      <c r="B7" s="62"/>
      <c r="C7" s="115" t="s">
        <v>18</v>
      </c>
      <c r="D7" s="119">
        <v>31</v>
      </c>
      <c r="E7" s="63">
        <f>IF($B$20&gt;0,D7,0)</f>
        <v>0</v>
      </c>
      <c r="F7" s="57"/>
      <c r="G7" s="57"/>
    </row>
    <row r="8" spans="1:7" ht="15.75" customHeight="1" x14ac:dyDescent="0.25">
      <c r="A8" s="64" t="s">
        <v>54</v>
      </c>
      <c r="B8" s="65"/>
      <c r="C8" s="66"/>
      <c r="D8" s="67"/>
      <c r="E8" s="63">
        <f>IF($B$20&gt;0,D8,0)</f>
        <v>0</v>
      </c>
      <c r="F8" s="57"/>
      <c r="G8" s="57"/>
    </row>
    <row r="9" spans="1:7" ht="15.75" customHeight="1" x14ac:dyDescent="0.25">
      <c r="A9" s="64" t="s">
        <v>53</v>
      </c>
      <c r="B9" s="65"/>
      <c r="C9" s="66"/>
      <c r="D9" s="67"/>
      <c r="E9" s="63"/>
      <c r="F9" s="57"/>
      <c r="G9" s="57"/>
    </row>
    <row r="10" spans="1:7" s="72" customFormat="1" ht="14.25" customHeight="1" x14ac:dyDescent="0.25">
      <c r="A10" s="68"/>
      <c r="B10" s="69"/>
      <c r="C10" s="69"/>
      <c r="D10" s="108"/>
      <c r="E10" s="70"/>
      <c r="F10" s="71"/>
      <c r="G10" s="71"/>
    </row>
    <row r="11" spans="1:7" ht="12.75" customHeight="1" x14ac:dyDescent="0.25">
      <c r="A11" s="46" t="s">
        <v>7</v>
      </c>
      <c r="B11" s="73" t="s">
        <v>55</v>
      </c>
      <c r="C11" s="73" t="s">
        <v>3</v>
      </c>
      <c r="D11" s="74"/>
      <c r="E11" s="74"/>
      <c r="F11" s="10"/>
      <c r="G11" s="57"/>
    </row>
    <row r="12" spans="1:7" ht="12.75" customHeight="1" x14ac:dyDescent="0.25">
      <c r="A12" s="75" t="s">
        <v>35</v>
      </c>
      <c r="B12" s="36"/>
      <c r="C12" s="28">
        <f t="shared" ref="C12:C17" si="0">IF(B12&gt;0,ROUND(B12/D$7,2),0)</f>
        <v>0</v>
      </c>
      <c r="D12" s="76">
        <f t="shared" ref="D12:D17" si="1">IF($C$18&gt;0,C12/C$18,0)</f>
        <v>0</v>
      </c>
      <c r="E12" s="63">
        <f>D12*0.4</f>
        <v>0</v>
      </c>
      <c r="F12" s="10"/>
      <c r="G12" s="57"/>
    </row>
    <row r="13" spans="1:7" ht="12.75" customHeight="1" x14ac:dyDescent="0.25">
      <c r="A13" s="75" t="s">
        <v>36</v>
      </c>
      <c r="B13" s="36"/>
      <c r="C13" s="28">
        <f t="shared" si="0"/>
        <v>0</v>
      </c>
      <c r="D13" s="76">
        <f t="shared" si="1"/>
        <v>0</v>
      </c>
      <c r="E13" s="63">
        <f>D13*0.7</f>
        <v>0</v>
      </c>
      <c r="F13" s="10"/>
      <c r="G13" s="57"/>
    </row>
    <row r="14" spans="1:7" ht="12.75" customHeight="1" x14ac:dyDescent="0.25">
      <c r="A14" s="75" t="s">
        <v>37</v>
      </c>
      <c r="B14" s="36"/>
      <c r="C14" s="28">
        <f t="shared" si="0"/>
        <v>0</v>
      </c>
      <c r="D14" s="76">
        <f t="shared" si="1"/>
        <v>0</v>
      </c>
      <c r="E14" s="63">
        <f>D14*1</f>
        <v>0</v>
      </c>
      <c r="F14" s="10"/>
      <c r="G14" s="57"/>
    </row>
    <row r="15" spans="1:7" ht="12.75" customHeight="1" x14ac:dyDescent="0.25">
      <c r="A15" s="75" t="s">
        <v>38</v>
      </c>
      <c r="B15" s="36"/>
      <c r="C15" s="28">
        <f t="shared" si="0"/>
        <v>0</v>
      </c>
      <c r="D15" s="76">
        <f t="shared" si="1"/>
        <v>0</v>
      </c>
      <c r="E15" s="63">
        <f>D15*1.5</f>
        <v>0</v>
      </c>
      <c r="F15" s="10"/>
      <c r="G15" s="57"/>
    </row>
    <row r="16" spans="1:7" ht="12.75" customHeight="1" x14ac:dyDescent="0.25">
      <c r="A16" s="75" t="s">
        <v>39</v>
      </c>
      <c r="B16" s="36"/>
      <c r="C16" s="28">
        <f t="shared" si="0"/>
        <v>0</v>
      </c>
      <c r="D16" s="76">
        <f t="shared" si="1"/>
        <v>0</v>
      </c>
      <c r="E16" s="77">
        <f>D16*1.9</f>
        <v>0</v>
      </c>
      <c r="F16" s="10"/>
      <c r="G16" s="57"/>
    </row>
    <row r="17" spans="1:7" ht="12.75" customHeight="1" x14ac:dyDescent="0.25">
      <c r="A17" s="75" t="s">
        <v>40</v>
      </c>
      <c r="B17" s="36"/>
      <c r="C17" s="28">
        <f t="shared" si="0"/>
        <v>0</v>
      </c>
      <c r="D17" s="76">
        <f t="shared" si="1"/>
        <v>0</v>
      </c>
      <c r="E17" s="77">
        <f>D17*2.1</f>
        <v>0</v>
      </c>
      <c r="F17" s="10"/>
      <c r="G17" s="57"/>
    </row>
    <row r="18" spans="1:7" ht="12.75" customHeight="1" x14ac:dyDescent="0.25">
      <c r="A18" s="78" t="s">
        <v>0</v>
      </c>
      <c r="B18" s="79">
        <f>SUM(B12:B17)</f>
        <v>0</v>
      </c>
      <c r="C18" s="80">
        <f>SUM(C12:C17)</f>
        <v>0</v>
      </c>
      <c r="D18" s="104"/>
      <c r="E18" s="63"/>
      <c r="F18" s="57"/>
      <c r="G18" s="57"/>
    </row>
    <row r="19" spans="1:7" s="112" customFormat="1" ht="13.5" customHeight="1" thickBot="1" x14ac:dyDescent="0.3">
      <c r="A19" s="4"/>
      <c r="B19" s="38"/>
      <c r="C19" s="108"/>
      <c r="D19" s="109"/>
      <c r="E19" s="110"/>
      <c r="F19" s="111"/>
      <c r="G19" s="111"/>
    </row>
    <row r="20" spans="1:7" ht="13.5" customHeight="1" thickBot="1" x14ac:dyDescent="0.3">
      <c r="A20" s="20" t="s">
        <v>47</v>
      </c>
      <c r="B20" s="106">
        <f>ROUND(SUM(E12:E17),3)</f>
        <v>0</v>
      </c>
      <c r="E20" s="63"/>
      <c r="F20" s="57"/>
      <c r="G20" s="57"/>
    </row>
    <row r="21" spans="1:7" ht="12.75" customHeight="1" x14ac:dyDescent="0.25">
      <c r="A21" s="20"/>
      <c r="B21" s="10" t="s">
        <v>49</v>
      </c>
      <c r="E21" s="81"/>
      <c r="F21" s="57"/>
      <c r="G21" s="57"/>
    </row>
    <row r="22" spans="1:7" ht="13.5" customHeight="1" x14ac:dyDescent="0.25">
      <c r="A22" s="20" t="s">
        <v>41</v>
      </c>
      <c r="B22" s="105"/>
      <c r="C22" s="25"/>
      <c r="D22" s="83"/>
      <c r="E22" s="81"/>
      <c r="F22" s="57"/>
      <c r="G22" s="57"/>
    </row>
    <row r="23" spans="1:7" ht="13" x14ac:dyDescent="0.25">
      <c r="A23" s="20"/>
      <c r="B23" s="10" t="s">
        <v>49</v>
      </c>
      <c r="C23" s="25"/>
      <c r="D23" s="83"/>
      <c r="E23" s="81"/>
      <c r="F23" s="57"/>
      <c r="G23" s="57"/>
    </row>
    <row r="24" spans="1:7" ht="14.25" customHeight="1" x14ac:dyDescent="0.25">
      <c r="A24" s="20" t="s">
        <v>48</v>
      </c>
      <c r="B24" s="134" t="e">
        <f>ROUND(B22/B20,2)</f>
        <v>#DIV/0!</v>
      </c>
      <c r="C24" s="25"/>
      <c r="D24" s="83"/>
      <c r="E24" s="81"/>
      <c r="F24" s="57"/>
      <c r="G24" s="57"/>
    </row>
    <row r="25" spans="1:7" ht="13.5" thickBot="1" x14ac:dyDescent="0.3">
      <c r="B25" s="60"/>
      <c r="C25" s="4"/>
      <c r="D25" s="83"/>
      <c r="E25" s="81"/>
      <c r="F25" s="57"/>
      <c r="G25" s="57"/>
    </row>
    <row r="26" spans="1:7" ht="15.75" customHeight="1" x14ac:dyDescent="0.25">
      <c r="A26" s="20" t="s">
        <v>64</v>
      </c>
      <c r="B26" s="156" t="str">
        <f>IF(B22&gt;0,ROUND(C18/B24,2),"")</f>
        <v/>
      </c>
      <c r="C26" s="1"/>
      <c r="D26" s="158"/>
      <c r="E26" s="57"/>
      <c r="F26" s="57"/>
      <c r="G26" s="57"/>
    </row>
    <row r="27" spans="1:7" ht="15.75" customHeight="1" thickBot="1" x14ac:dyDescent="0.3">
      <c r="A27" s="10" t="s">
        <v>87</v>
      </c>
      <c r="B27" s="157"/>
      <c r="C27" s="2"/>
      <c r="D27" s="158"/>
      <c r="E27" s="57"/>
      <c r="F27" s="57"/>
      <c r="G27" s="57"/>
    </row>
    <row r="28" spans="1:7" ht="12.75" customHeight="1" x14ac:dyDescent="0.25">
      <c r="B28" s="3"/>
      <c r="C28" s="4"/>
      <c r="E28" s="57"/>
      <c r="F28" s="57"/>
      <c r="G28" s="57"/>
    </row>
    <row r="29" spans="1:7" ht="13.5" customHeight="1" thickBot="1" x14ac:dyDescent="0.3">
      <c r="E29" s="57"/>
      <c r="F29" s="57"/>
      <c r="G29" s="57"/>
    </row>
    <row r="30" spans="1:7" ht="12.75" customHeight="1" x14ac:dyDescent="0.25">
      <c r="A30" s="155" t="s">
        <v>63</v>
      </c>
      <c r="B30" s="159">
        <f>D52</f>
        <v>0</v>
      </c>
      <c r="E30" s="57"/>
      <c r="F30" s="57"/>
      <c r="G30" s="57"/>
    </row>
    <row r="31" spans="1:7" ht="13" thickBot="1" x14ac:dyDescent="0.3">
      <c r="A31" s="155"/>
      <c r="B31" s="160"/>
      <c r="E31" s="57"/>
      <c r="F31" s="57"/>
      <c r="G31" s="57"/>
    </row>
    <row r="32" spans="1:7" ht="13.5" customHeight="1" thickBot="1" x14ac:dyDescent="0.3">
      <c r="E32" s="57"/>
      <c r="F32" s="57"/>
      <c r="G32" s="57"/>
    </row>
    <row r="33" spans="1:7" ht="24" customHeight="1" thickBot="1" x14ac:dyDescent="0.3">
      <c r="A33" s="47" t="s">
        <v>62</v>
      </c>
      <c r="B33" s="33">
        <f>IF(ISERROR(B30-B26),0,B30-B26)</f>
        <v>0</v>
      </c>
      <c r="C33" s="34">
        <f>IF(ISERROR(B33/B26),0,IF(B26&gt;0,B33/B26,0))</f>
        <v>0</v>
      </c>
      <c r="E33" s="57"/>
      <c r="F33" s="57"/>
      <c r="G33" s="57"/>
    </row>
    <row r="34" spans="1:7" ht="24" customHeight="1" x14ac:dyDescent="0.25">
      <c r="E34" s="57"/>
      <c r="F34" s="57"/>
      <c r="G34" s="57"/>
    </row>
    <row r="35" spans="1:7" s="20" customFormat="1" ht="40.5" customHeight="1" x14ac:dyDescent="0.25">
      <c r="A35" s="117" t="s">
        <v>33</v>
      </c>
      <c r="B35" s="26"/>
      <c r="C35" s="27"/>
      <c r="D35" s="26"/>
      <c r="E35" s="35"/>
      <c r="F35" s="35"/>
      <c r="G35" s="35"/>
    </row>
    <row r="36" spans="1:7" ht="15.75" customHeight="1" x14ac:dyDescent="0.25">
      <c r="A36" s="19"/>
      <c r="B36" s="73" t="s">
        <v>5</v>
      </c>
      <c r="C36" s="85" t="s">
        <v>65</v>
      </c>
      <c r="D36" s="86" t="s">
        <v>66</v>
      </c>
      <c r="E36" s="57"/>
      <c r="F36" s="57"/>
      <c r="G36" s="57"/>
    </row>
    <row r="37" spans="1:7" ht="38.25" customHeight="1" x14ac:dyDescent="0.25">
      <c r="A37" s="12" t="s">
        <v>59</v>
      </c>
      <c r="B37" s="36"/>
      <c r="C37" s="29">
        <f>$D$8</f>
        <v>0</v>
      </c>
      <c r="D37" s="37">
        <f>IF(C37&gt;0,ROUND(B37/C37,2),0)</f>
        <v>0</v>
      </c>
      <c r="E37" s="61"/>
      <c r="F37" s="61"/>
      <c r="G37" s="61"/>
    </row>
    <row r="38" spans="1:7" ht="12.75" customHeight="1" x14ac:dyDescent="0.25">
      <c r="A38" s="40"/>
      <c r="B38" s="38"/>
      <c r="C38" s="25"/>
      <c r="D38" s="39"/>
      <c r="E38" s="61"/>
      <c r="F38" s="61"/>
      <c r="G38" s="61"/>
    </row>
    <row r="39" spans="1:7" ht="27" customHeight="1" x14ac:dyDescent="0.25">
      <c r="A39" s="40" t="s">
        <v>60</v>
      </c>
      <c r="B39" s="36"/>
      <c r="C39" s="29">
        <f>$D$8</f>
        <v>0</v>
      </c>
      <c r="D39" s="37">
        <f>IF(C39&gt;0,ROUND(B39/C39,2),0)</f>
        <v>0</v>
      </c>
      <c r="E39" s="61"/>
      <c r="F39" s="61"/>
      <c r="G39" s="61"/>
    </row>
    <row r="40" spans="1:7" ht="13" x14ac:dyDescent="0.25">
      <c r="A40" s="40"/>
      <c r="B40" s="38"/>
      <c r="C40" s="25"/>
      <c r="D40" s="39"/>
      <c r="E40" s="61"/>
      <c r="F40" s="61"/>
      <c r="G40" s="61"/>
    </row>
    <row r="41" spans="1:7" ht="27" customHeight="1" x14ac:dyDescent="0.25">
      <c r="A41" s="12" t="s">
        <v>61</v>
      </c>
      <c r="B41" s="36"/>
      <c r="C41" s="29">
        <f>$D$8</f>
        <v>0</v>
      </c>
      <c r="D41" s="37">
        <f>IF(C41&gt;0,ROUND(B41/C41,2),0)</f>
        <v>0</v>
      </c>
      <c r="E41" s="61"/>
      <c r="F41" s="61"/>
      <c r="G41" s="61"/>
    </row>
    <row r="42" spans="1:7" ht="27.75" customHeight="1" x14ac:dyDescent="0.25">
      <c r="B42" s="87"/>
      <c r="C42" s="10"/>
      <c r="D42" s="39"/>
      <c r="E42" s="61"/>
      <c r="F42" s="61"/>
      <c r="G42" s="61"/>
    </row>
    <row r="43" spans="1:7" ht="24" customHeight="1" x14ac:dyDescent="0.25">
      <c r="A43" s="88" t="s">
        <v>67</v>
      </c>
      <c r="B43" s="89" t="s">
        <v>68</v>
      </c>
      <c r="C43" s="68"/>
      <c r="D43" s="39"/>
      <c r="E43" s="61"/>
      <c r="F43" s="61"/>
      <c r="G43" s="61"/>
    </row>
    <row r="44" spans="1:7" ht="12.75" customHeight="1" x14ac:dyDescent="0.25">
      <c r="A44" s="90" t="s">
        <v>88</v>
      </c>
      <c r="B44" s="67"/>
      <c r="C44" s="91"/>
      <c r="D44" s="41">
        <f>B44</f>
        <v>0</v>
      </c>
      <c r="E44" s="61"/>
      <c r="F44" s="61"/>
      <c r="G44" s="61"/>
    </row>
    <row r="45" spans="1:7" ht="12.75" customHeight="1" x14ac:dyDescent="0.25">
      <c r="A45" s="90" t="s">
        <v>44</v>
      </c>
      <c r="B45" s="67"/>
      <c r="C45" s="91"/>
      <c r="D45" s="41">
        <f>B45</f>
        <v>0</v>
      </c>
      <c r="E45" s="57"/>
      <c r="F45" s="57"/>
      <c r="G45" s="57"/>
    </row>
    <row r="46" spans="1:7" ht="12.75" customHeight="1" x14ac:dyDescent="0.25">
      <c r="A46" s="90" t="s">
        <v>4</v>
      </c>
      <c r="B46" s="67"/>
      <c r="C46" s="91"/>
      <c r="D46" s="41">
        <f>B46</f>
        <v>0</v>
      </c>
      <c r="E46" s="57"/>
      <c r="F46" s="57"/>
      <c r="G46" s="57"/>
    </row>
    <row r="47" spans="1:7" ht="12.75" customHeight="1" x14ac:dyDescent="0.25">
      <c r="A47" s="90" t="s">
        <v>23</v>
      </c>
      <c r="B47" s="67"/>
      <c r="C47" s="91"/>
      <c r="D47" s="41">
        <f>B47</f>
        <v>0</v>
      </c>
      <c r="E47" s="57"/>
      <c r="F47" s="57"/>
      <c r="G47" s="57"/>
    </row>
    <row r="48" spans="1:7" ht="21.75" customHeight="1" x14ac:dyDescent="0.25">
      <c r="A48" s="92" t="s">
        <v>69</v>
      </c>
      <c r="B48" s="101"/>
      <c r="C48" s="93" t="s">
        <v>6</v>
      </c>
      <c r="D48" s="39"/>
      <c r="E48" s="57"/>
      <c r="F48" s="57"/>
      <c r="G48" s="57"/>
    </row>
    <row r="49" spans="1:7" ht="15.75" customHeight="1" x14ac:dyDescent="0.25">
      <c r="A49" s="90" t="s">
        <v>8</v>
      </c>
      <c r="B49" s="67"/>
      <c r="C49" s="102">
        <v>0.13</v>
      </c>
      <c r="D49" s="42">
        <f>B49*C49</f>
        <v>0</v>
      </c>
      <c r="E49" s="57"/>
      <c r="F49" s="57"/>
      <c r="G49" s="57"/>
    </row>
    <row r="50" spans="1:7" ht="15.75" customHeight="1" x14ac:dyDescent="0.25">
      <c r="A50" s="94" t="s">
        <v>9</v>
      </c>
      <c r="B50" s="82"/>
      <c r="C50" s="103">
        <v>0.1</v>
      </c>
      <c r="D50" s="43">
        <f>B50*C50</f>
        <v>0</v>
      </c>
      <c r="E50" s="57"/>
      <c r="F50" s="57"/>
      <c r="G50" s="57"/>
    </row>
    <row r="51" spans="1:7" ht="15.75" customHeight="1" thickBot="1" x14ac:dyDescent="0.3">
      <c r="A51" s="90" t="s">
        <v>34</v>
      </c>
      <c r="B51" s="82"/>
      <c r="C51" s="103">
        <v>0.08</v>
      </c>
      <c r="D51" s="43">
        <f>B51*C51</f>
        <v>0</v>
      </c>
      <c r="E51" s="57"/>
      <c r="F51" s="57"/>
      <c r="G51" s="57"/>
    </row>
    <row r="52" spans="1:7" ht="19.5" customHeight="1" thickBot="1" x14ac:dyDescent="0.3">
      <c r="B52" s="11" t="s">
        <v>70</v>
      </c>
      <c r="C52" s="5"/>
      <c r="D52" s="9">
        <f>SUM(D37:D51)</f>
        <v>0</v>
      </c>
      <c r="E52" s="57"/>
      <c r="F52" s="57"/>
      <c r="G52" s="57"/>
    </row>
    <row r="53" spans="1:7" ht="12.75" customHeight="1" x14ac:dyDescent="0.25">
      <c r="E53" s="57"/>
      <c r="F53" s="57"/>
      <c r="G53" s="57"/>
    </row>
    <row r="54" spans="1:7" s="20" customFormat="1" ht="40.5" customHeight="1" x14ac:dyDescent="0.25">
      <c r="A54" s="116" t="s">
        <v>75</v>
      </c>
      <c r="B54" s="26"/>
      <c r="C54" s="27"/>
      <c r="D54" s="26"/>
      <c r="E54" s="35"/>
      <c r="F54" s="35"/>
      <c r="G54" s="35"/>
    </row>
    <row r="55" spans="1:7" ht="11.25" customHeight="1" x14ac:dyDescent="0.25">
      <c r="E55" s="57"/>
      <c r="F55" s="57"/>
      <c r="G55" s="57"/>
    </row>
    <row r="56" spans="1:7" ht="12.75" customHeight="1" x14ac:dyDescent="0.25">
      <c r="B56" s="20" t="s">
        <v>49</v>
      </c>
      <c r="E56" s="57"/>
      <c r="F56" s="57"/>
      <c r="G56" s="57"/>
    </row>
    <row r="57" spans="1:7" ht="26.25" customHeight="1" x14ac:dyDescent="0.25">
      <c r="A57" s="20" t="s">
        <v>79</v>
      </c>
      <c r="B57" s="105"/>
      <c r="C57" s="25"/>
      <c r="D57" s="83"/>
      <c r="E57" s="81"/>
      <c r="F57" s="57"/>
      <c r="G57" s="57"/>
    </row>
    <row r="58" spans="1:7" ht="12.75" customHeight="1" x14ac:dyDescent="0.25">
      <c r="B58" s="96" t="s">
        <v>73</v>
      </c>
      <c r="C58" s="10"/>
      <c r="D58" s="57"/>
      <c r="E58" s="57"/>
      <c r="F58" s="57"/>
    </row>
    <row r="59" spans="1:7" ht="26.25" customHeight="1" x14ac:dyDescent="0.25">
      <c r="A59" s="95" t="s">
        <v>80</v>
      </c>
      <c r="B59" s="114" t="str">
        <f>IFERROR(ROUND(B4/B57,2),"")</f>
        <v/>
      </c>
      <c r="C59" s="8"/>
      <c r="D59" s="57"/>
      <c r="E59" s="57"/>
      <c r="F59" s="57"/>
    </row>
    <row r="60" spans="1:7" ht="11.25" customHeight="1" x14ac:dyDescent="0.25">
      <c r="A60" s="84"/>
      <c r="B60" s="97"/>
      <c r="C60" s="98"/>
      <c r="D60" s="99"/>
      <c r="E60" s="57"/>
      <c r="F60" s="57"/>
      <c r="G60" s="57"/>
    </row>
    <row r="61" spans="1:7" ht="13.5" customHeight="1" x14ac:dyDescent="0.25">
      <c r="C61" s="85" t="s">
        <v>72</v>
      </c>
      <c r="D61" s="86" t="s">
        <v>66</v>
      </c>
      <c r="E61" s="57"/>
      <c r="F61" s="57"/>
      <c r="G61" s="57"/>
    </row>
    <row r="62" spans="1:7" ht="26.25" customHeight="1" x14ac:dyDescent="0.25">
      <c r="A62" s="40" t="s">
        <v>46</v>
      </c>
      <c r="B62" s="44"/>
      <c r="C62" s="28" t="str">
        <f>IF(D8="","",$D$8)</f>
        <v/>
      </c>
      <c r="D62" s="37">
        <f>IF(B62="",0,ROUND(B62/C62,2))</f>
        <v>0</v>
      </c>
      <c r="E62" s="57"/>
      <c r="F62" s="57"/>
      <c r="G62" s="57"/>
    </row>
    <row r="63" spans="1:7" ht="12.75" customHeight="1" x14ac:dyDescent="0.25">
      <c r="A63" s="40"/>
      <c r="D63" s="60"/>
      <c r="E63" s="57"/>
      <c r="F63" s="57"/>
      <c r="G63" s="57"/>
    </row>
    <row r="64" spans="1:7" ht="24" customHeight="1" x14ac:dyDescent="0.25">
      <c r="A64" s="88"/>
      <c r="B64" s="89" t="s">
        <v>68</v>
      </c>
      <c r="C64" s="68"/>
      <c r="D64" s="136"/>
      <c r="E64" s="61"/>
      <c r="F64" s="61"/>
      <c r="G64" s="61"/>
    </row>
    <row r="65" spans="1:7" ht="26.25" customHeight="1" x14ac:dyDescent="0.25">
      <c r="A65" s="88" t="s">
        <v>81</v>
      </c>
      <c r="B65" s="67"/>
      <c r="C65" s="91"/>
      <c r="D65" s="41">
        <f>B65</f>
        <v>0</v>
      </c>
      <c r="E65" s="61"/>
      <c r="F65" s="61"/>
      <c r="G65" s="61"/>
    </row>
    <row r="66" spans="1:7" ht="12.75" customHeight="1" x14ac:dyDescent="0.25">
      <c r="A66" s="40"/>
      <c r="D66" s="60"/>
      <c r="E66" s="57"/>
      <c r="F66" s="57"/>
      <c r="G66" s="57"/>
    </row>
    <row r="67" spans="1:7" ht="18" customHeight="1" x14ac:dyDescent="0.25">
      <c r="A67" s="40" t="s">
        <v>70</v>
      </c>
      <c r="D67" s="41">
        <f>D62+D65</f>
        <v>0</v>
      </c>
      <c r="E67" s="57"/>
      <c r="F67" s="57"/>
      <c r="G67" s="57"/>
    </row>
    <row r="68" spans="1:7" ht="12.75" customHeight="1" x14ac:dyDescent="0.25">
      <c r="A68" s="40"/>
      <c r="D68" s="60"/>
      <c r="E68" s="57"/>
      <c r="F68" s="57"/>
      <c r="G68" s="57"/>
    </row>
    <row r="69" spans="1:7" ht="18" customHeight="1" x14ac:dyDescent="0.25">
      <c r="A69" s="47" t="s">
        <v>62</v>
      </c>
      <c r="D69" s="41">
        <f>IFERROR(D67-B59,0)</f>
        <v>0</v>
      </c>
      <c r="E69" s="57"/>
      <c r="F69" s="57"/>
      <c r="G69" s="57"/>
    </row>
    <row r="70" spans="1:7" ht="12.75" customHeight="1" x14ac:dyDescent="0.25">
      <c r="D70" s="60"/>
      <c r="E70" s="57"/>
      <c r="F70" s="57"/>
      <c r="G70" s="57"/>
    </row>
    <row r="71" spans="1:7" ht="12.75" customHeight="1" x14ac:dyDescent="0.25">
      <c r="E71" s="57"/>
      <c r="F71" s="57"/>
      <c r="G71" s="57"/>
    </row>
    <row r="72" spans="1:7" ht="40.5" customHeight="1" x14ac:dyDescent="0.25">
      <c r="A72" s="116" t="s">
        <v>76</v>
      </c>
      <c r="E72" s="57"/>
      <c r="F72" s="57"/>
      <c r="G72" s="57"/>
    </row>
    <row r="73" spans="1:7" ht="11.25" customHeight="1" x14ac:dyDescent="0.25">
      <c r="E73" s="57"/>
      <c r="F73" s="57"/>
      <c r="G73" s="57"/>
    </row>
    <row r="74" spans="1:7" ht="12.75" customHeight="1" x14ac:dyDescent="0.25">
      <c r="B74" s="20" t="s">
        <v>10</v>
      </c>
      <c r="E74" s="57"/>
      <c r="F74" s="57"/>
      <c r="G74" s="57"/>
    </row>
    <row r="75" spans="1:7" ht="28.5" customHeight="1" x14ac:dyDescent="0.25">
      <c r="A75" s="113" t="s">
        <v>45</v>
      </c>
      <c r="B75" s="67"/>
      <c r="E75" s="57"/>
      <c r="F75" s="57"/>
      <c r="G75" s="57"/>
    </row>
    <row r="76" spans="1:7" ht="12.75" customHeight="1" x14ac:dyDescent="0.25">
      <c r="B76" s="20" t="s">
        <v>49</v>
      </c>
      <c r="C76" s="96" t="s">
        <v>73</v>
      </c>
      <c r="E76" s="57"/>
      <c r="F76" s="57"/>
      <c r="G76" s="57"/>
    </row>
    <row r="77" spans="1:7" ht="26.25" customHeight="1" x14ac:dyDescent="0.25">
      <c r="A77" s="95" t="s">
        <v>71</v>
      </c>
      <c r="B77" s="114" t="str">
        <f>IF(D9="","",ROUND(20/38.5*D9,2))</f>
        <v/>
      </c>
      <c r="C77" s="114">
        <f>IF(OR(B75="",D9=""),0,ROUND(B75/B77,2))</f>
        <v>0</v>
      </c>
      <c r="D77" s="8"/>
      <c r="E77" s="57"/>
      <c r="F77" s="57"/>
      <c r="G77" s="57"/>
    </row>
    <row r="78" spans="1:7" ht="11.25" customHeight="1" x14ac:dyDescent="0.25">
      <c r="A78" s="84"/>
      <c r="B78" s="97"/>
      <c r="C78" s="98"/>
      <c r="D78" s="99"/>
      <c r="E78" s="57"/>
      <c r="F78" s="57"/>
      <c r="G78" s="57"/>
    </row>
    <row r="79" spans="1:7" ht="13.5" customHeight="1" x14ac:dyDescent="0.25">
      <c r="C79" s="85" t="s">
        <v>72</v>
      </c>
      <c r="D79" s="86" t="s">
        <v>66</v>
      </c>
      <c r="E79" s="57"/>
      <c r="F79" s="57"/>
      <c r="G79" s="57"/>
    </row>
    <row r="80" spans="1:7" ht="26.25" customHeight="1" x14ac:dyDescent="0.25">
      <c r="A80" s="40" t="s">
        <v>46</v>
      </c>
      <c r="B80" s="44"/>
      <c r="C80" s="28" t="str">
        <f>IF(D8="","",$D$8)</f>
        <v/>
      </c>
      <c r="D80" s="37">
        <f>IF(B80="",0,ROUND(B80/C80,2))</f>
        <v>0</v>
      </c>
      <c r="E80" s="57"/>
      <c r="F80" s="57"/>
      <c r="G80" s="57"/>
    </row>
    <row r="81" spans="1:7" ht="12.75" customHeight="1" x14ac:dyDescent="0.25">
      <c r="A81" s="40"/>
      <c r="D81" s="60"/>
      <c r="E81" s="57"/>
      <c r="F81" s="57"/>
      <c r="G81" s="57"/>
    </row>
    <row r="82" spans="1:7" ht="18" customHeight="1" x14ac:dyDescent="0.25">
      <c r="A82" s="47" t="s">
        <v>62</v>
      </c>
      <c r="D82" s="41">
        <f>D80-C77</f>
        <v>0</v>
      </c>
      <c r="E82" s="57"/>
      <c r="F82" s="57"/>
      <c r="G82" s="57"/>
    </row>
    <row r="83" spans="1:7" ht="12.75" customHeight="1" x14ac:dyDescent="0.25">
      <c r="D83" s="60"/>
      <c r="E83" s="57"/>
      <c r="F83" s="57"/>
      <c r="G83" s="57"/>
    </row>
    <row r="84" spans="1:7" ht="40.5" customHeight="1" x14ac:dyDescent="0.25">
      <c r="A84" s="118" t="s">
        <v>77</v>
      </c>
      <c r="D84" s="60"/>
      <c r="E84" s="57"/>
      <c r="F84" s="57"/>
      <c r="G84" s="57"/>
    </row>
    <row r="85" spans="1:7" ht="11.25" customHeight="1" x14ac:dyDescent="0.25">
      <c r="D85" s="60"/>
      <c r="E85" s="57"/>
      <c r="F85" s="57"/>
      <c r="G85" s="57"/>
    </row>
    <row r="86" spans="1:7" ht="18" customHeight="1" x14ac:dyDescent="0.25">
      <c r="A86" s="45"/>
      <c r="D86" s="46" t="s">
        <v>73</v>
      </c>
      <c r="E86" s="57"/>
      <c r="F86" s="57"/>
      <c r="G86" s="57"/>
    </row>
    <row r="87" spans="1:7" ht="18" customHeight="1" x14ac:dyDescent="0.25">
      <c r="A87" s="20" t="s">
        <v>51</v>
      </c>
      <c r="D87" s="41">
        <f>B33</f>
        <v>0</v>
      </c>
      <c r="E87" s="57"/>
      <c r="F87" s="57"/>
      <c r="G87" s="57"/>
    </row>
    <row r="88" spans="1:7" ht="18" customHeight="1" x14ac:dyDescent="0.25">
      <c r="A88" s="20" t="s">
        <v>85</v>
      </c>
      <c r="D88" s="41">
        <f>D69</f>
        <v>0</v>
      </c>
      <c r="E88" s="57"/>
      <c r="F88" s="57"/>
      <c r="G88" s="57"/>
    </row>
    <row r="89" spans="1:7" ht="18" customHeight="1" x14ac:dyDescent="0.25">
      <c r="A89" s="45" t="s">
        <v>52</v>
      </c>
      <c r="D89" s="37">
        <f>D82</f>
        <v>0</v>
      </c>
      <c r="E89" s="57"/>
      <c r="F89" s="57"/>
      <c r="G89" s="57"/>
    </row>
    <row r="90" spans="1:7" ht="12.75" customHeight="1" x14ac:dyDescent="0.25"/>
    <row r="91" spans="1:7" ht="40.5" customHeight="1" x14ac:dyDescent="0.25">
      <c r="A91" s="118" t="s">
        <v>78</v>
      </c>
      <c r="D91" s="60"/>
      <c r="E91" s="57"/>
      <c r="F91" s="57"/>
      <c r="G91" s="57"/>
    </row>
    <row r="92" spans="1:7" ht="12.75" customHeight="1" x14ac:dyDescent="0.25"/>
    <row r="93" spans="1:7" ht="18.75" customHeight="1" x14ac:dyDescent="0.25">
      <c r="A93" s="20" t="s">
        <v>89</v>
      </c>
    </row>
    <row r="94" spans="1:7" ht="18.75" customHeight="1" x14ac:dyDescent="0.25">
      <c r="A94" s="20" t="s">
        <v>86</v>
      </c>
    </row>
    <row r="95" spans="1:7" ht="6.75" customHeight="1" x14ac:dyDescent="0.25"/>
    <row r="96" spans="1:7" ht="18.75" customHeight="1" x14ac:dyDescent="0.25">
      <c r="A96" s="20" t="s">
        <v>58</v>
      </c>
    </row>
    <row r="97" spans="1:1" ht="18.75" customHeight="1" x14ac:dyDescent="0.25">
      <c r="A97" s="20" t="s">
        <v>56</v>
      </c>
    </row>
    <row r="98" spans="1:1" ht="18.75" customHeight="1" x14ac:dyDescent="0.25">
      <c r="A98" s="20" t="s">
        <v>57</v>
      </c>
    </row>
    <row r="99" spans="1:1" customFormat="1" x14ac:dyDescent="0.25"/>
    <row r="100" spans="1:1" customFormat="1" x14ac:dyDescent="0.25"/>
    <row r="101" spans="1:1" customFormat="1" x14ac:dyDescent="0.25"/>
    <row r="102" spans="1:1" customFormat="1" x14ac:dyDescent="0.25"/>
    <row r="103" spans="1:1" customFormat="1" x14ac:dyDescent="0.25"/>
    <row r="104" spans="1:1" customFormat="1" x14ac:dyDescent="0.25"/>
    <row r="105" spans="1:1" customFormat="1" x14ac:dyDescent="0.25"/>
    <row r="106" spans="1:1" customFormat="1" x14ac:dyDescent="0.25"/>
    <row r="107" spans="1:1" customFormat="1" x14ac:dyDescent="0.25"/>
    <row r="108" spans="1:1" customFormat="1" x14ac:dyDescent="0.25"/>
    <row r="109" spans="1:1" customFormat="1" x14ac:dyDescent="0.25"/>
    <row r="110" spans="1:1" customFormat="1" x14ac:dyDescent="0.25"/>
    <row r="111" spans="1:1" customFormat="1" x14ac:dyDescent="0.25"/>
    <row r="112" spans="1:1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</sheetData>
  <sheetProtection password="B9BF" sheet="1" objects="1" scenarios="1"/>
  <mergeCells count="6">
    <mergeCell ref="A30:A31"/>
    <mergeCell ref="B3:D3"/>
    <mergeCell ref="B26:B27"/>
    <mergeCell ref="D26:D27"/>
    <mergeCell ref="B30:B31"/>
    <mergeCell ref="B4:D4"/>
  </mergeCells>
  <phoneticPr fontId="0" type="noConversion"/>
  <pageMargins left="0.39370078740157483" right="0.19685039370078741" top="0.6692913385826772" bottom="0.39370078740157483" header="0.51181102362204722" footer="0.51181102362204722"/>
  <pageSetup paperSize="9" scale="81" orientation="portrait" cellComments="asDisplayed" r:id="rId1"/>
  <headerFooter alignWithMargins="0">
    <oddFooter>&amp;CAnlage 5 zum Rahmenvertrag vollstationäre Pflege nach § 75 SGB XI vom 01.05.2018&amp;RStand 01.05.2018</oddFooter>
  </headerFooter>
  <rowBreaks count="1" manualBreakCount="1">
    <brk id="52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Auswertung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DWKW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fiereshe</dc:creator>
  <cp:lastModifiedBy>Allerchen, Peter [HE] MPZ-ST-PV, 31232</cp:lastModifiedBy>
  <cp:lastPrinted>2018-05-30T13:47:32Z</cp:lastPrinted>
  <dcterms:created xsi:type="dcterms:W3CDTF">2005-06-15T08:01:06Z</dcterms:created>
  <dcterms:modified xsi:type="dcterms:W3CDTF">2018-08-16T06:19:19Z</dcterms:modified>
</cp:coreProperties>
</file>