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jfetzer\Desktop\"/>
    </mc:Choice>
  </mc:AlternateContent>
  <xr:revisionPtr revIDLastSave="0" documentId="8_{8D65F00F-C035-4783-8FA4-E0E7C7809C6B}" xr6:coauthVersionLast="36" xr6:coauthVersionMax="36" xr10:uidLastSave="{00000000-0000-0000-0000-000000000000}"/>
  <bookViews>
    <workbookView xWindow="0" yWindow="0" windowWidth="14385" windowHeight="5175" activeTab="2" xr2:uid="{00000000-000D-0000-FFFF-FFFF00000000}"/>
  </bookViews>
  <sheets>
    <sheet name="Anlage A" sheetId="1" r:id="rId1"/>
    <sheet name="Anlage A1" sheetId="2" r:id="rId2"/>
    <sheet name="Anlage A2" sheetId="3" r:id="rId3"/>
    <sheet name="Anlage A4" sheetId="6" r:id="rId4"/>
    <sheet name="Anlage B" sheetId="7" r:id="rId5"/>
    <sheet name="Anlage C" sheetId="8" r:id="rId6"/>
  </sheets>
  <definedNames>
    <definedName name="_xlnm.Print_Area" localSheetId="2">'Anlage A2'!$A$1:$W$56</definedName>
  </definedNames>
  <calcPr calcId="191029"/>
</workbook>
</file>

<file path=xl/calcChain.xml><?xml version="1.0" encoding="utf-8"?>
<calcChain xmlns="http://schemas.openxmlformats.org/spreadsheetml/2006/main">
  <c r="P54" i="3" l="1"/>
  <c r="S54" i="3" l="1"/>
  <c r="J17" i="3" l="1"/>
  <c r="H16" i="3"/>
  <c r="D51" i="8" l="1"/>
  <c r="D50" i="8"/>
  <c r="D49" i="8"/>
  <c r="D48" i="8"/>
  <c r="G46" i="8"/>
  <c r="F45" i="8"/>
  <c r="D37" i="8"/>
  <c r="C37" i="8"/>
  <c r="D36" i="8"/>
  <c r="C36" i="8"/>
  <c r="D35" i="8"/>
  <c r="C35" i="8"/>
  <c r="H34" i="8"/>
  <c r="H17" i="8"/>
  <c r="G17" i="8"/>
  <c r="F17" i="8"/>
  <c r="E17" i="8"/>
  <c r="D17" i="8"/>
  <c r="F14" i="8"/>
  <c r="F13" i="8"/>
  <c r="E13" i="8"/>
  <c r="F12" i="8"/>
  <c r="F50" i="8" s="1"/>
  <c r="R52" i="3" s="1"/>
  <c r="A12" i="8"/>
  <c r="F11" i="8"/>
  <c r="A11" i="8"/>
  <c r="F10" i="8"/>
  <c r="A10" i="8"/>
  <c r="F9" i="8"/>
  <c r="A9" i="8"/>
  <c r="A8" i="8"/>
  <c r="A7" i="8"/>
  <c r="A6" i="8"/>
  <c r="A3" i="8"/>
  <c r="A2" i="8"/>
  <c r="A3" i="7"/>
  <c r="A2" i="7"/>
  <c r="I62" i="6"/>
  <c r="A3" i="6"/>
  <c r="A2" i="6"/>
  <c r="Q47" i="3"/>
  <c r="G31" i="8" s="1"/>
  <c r="O47" i="3"/>
  <c r="F31" i="8" s="1"/>
  <c r="M47" i="3"/>
  <c r="E31" i="8" s="1"/>
  <c r="Q46" i="3"/>
  <c r="G30" i="8" s="1"/>
  <c r="O46" i="3"/>
  <c r="F30" i="8" s="1"/>
  <c r="M46" i="3"/>
  <c r="E30" i="8" s="1"/>
  <c r="K46" i="3"/>
  <c r="H30" i="8" s="1"/>
  <c r="S5" i="3"/>
  <c r="Q5" i="3"/>
  <c r="Q4" i="3"/>
  <c r="Q3" i="3"/>
  <c r="A3" i="2"/>
  <c r="A2" i="2"/>
  <c r="F51" i="8"/>
  <c r="R53" i="3" s="1"/>
  <c r="B10" i="7"/>
  <c r="D8" i="7"/>
  <c r="D10" i="7" s="1"/>
  <c r="G34" i="8" s="1"/>
  <c r="D54" i="6"/>
  <c r="C54" i="6"/>
  <c r="D45" i="6"/>
  <c r="N30" i="6"/>
  <c r="N28" i="6"/>
  <c r="N26" i="6"/>
  <c r="N25" i="6"/>
  <c r="B17" i="6"/>
  <c r="E36" i="8" s="1"/>
  <c r="L16" i="6"/>
  <c r="I16" i="6"/>
  <c r="L15" i="6"/>
  <c r="I15" i="6"/>
  <c r="K15" i="6" s="1"/>
  <c r="B13" i="6"/>
  <c r="F36" i="8" s="1"/>
  <c r="L12" i="6"/>
  <c r="I12" i="6"/>
  <c r="K53" i="6" s="1"/>
  <c r="L11" i="6"/>
  <c r="I11" i="6"/>
  <c r="K11" i="6" s="1"/>
  <c r="B9" i="6"/>
  <c r="L8" i="6"/>
  <c r="I8" i="6"/>
  <c r="K8" i="6" s="1"/>
  <c r="L7" i="6"/>
  <c r="I7" i="6"/>
  <c r="K50" i="6" s="1"/>
  <c r="F34" i="3"/>
  <c r="J31" i="3"/>
  <c r="T30" i="3"/>
  <c r="V30" i="3" s="1"/>
  <c r="J30" i="3"/>
  <c r="T29" i="3"/>
  <c r="V29" i="3" s="1"/>
  <c r="V28" i="3"/>
  <c r="T28" i="3"/>
  <c r="T27" i="3"/>
  <c r="V27" i="3" s="1"/>
  <c r="T26" i="3"/>
  <c r="V26" i="3" s="1"/>
  <c r="J25" i="3"/>
  <c r="G51" i="8" s="1"/>
  <c r="F25" i="3"/>
  <c r="J24" i="3"/>
  <c r="G50" i="8" s="1"/>
  <c r="F24" i="3"/>
  <c r="J23" i="3"/>
  <c r="G49" i="8" s="1"/>
  <c r="F23" i="3"/>
  <c r="J22" i="3"/>
  <c r="G48" i="8" s="1"/>
  <c r="F22" i="3"/>
  <c r="F26" i="3" s="1"/>
  <c r="H46" i="8"/>
  <c r="J15" i="3"/>
  <c r="F15" i="3"/>
  <c r="I14" i="3"/>
  <c r="C14" i="3"/>
  <c r="V13" i="3"/>
  <c r="W13" i="3" s="1"/>
  <c r="T13" i="3"/>
  <c r="U13" i="3" s="1"/>
  <c r="V12" i="3"/>
  <c r="W12" i="3" s="1"/>
  <c r="T12" i="3"/>
  <c r="U12" i="3" s="1"/>
  <c r="V11" i="3"/>
  <c r="W11" i="3" s="1"/>
  <c r="T11" i="3"/>
  <c r="U11" i="3" s="1"/>
  <c r="W10" i="3"/>
  <c r="V10" i="3"/>
  <c r="T10" i="3"/>
  <c r="U10" i="3" s="1"/>
  <c r="V9" i="3"/>
  <c r="W9" i="3" s="1"/>
  <c r="T9" i="3"/>
  <c r="U9" i="3" s="1"/>
  <c r="J8" i="3"/>
  <c r="H5" i="3"/>
  <c r="K16" i="3" s="1"/>
  <c r="M16" i="3" s="1"/>
  <c r="D5" i="3"/>
  <c r="G35" i="1"/>
  <c r="E32" i="1"/>
  <c r="E31" i="1"/>
  <c r="E30" i="1"/>
  <c r="E29" i="1"/>
  <c r="E28" i="1"/>
  <c r="E20" i="1"/>
  <c r="K54" i="6" l="1"/>
  <c r="L54" i="6" s="1"/>
  <c r="J7" i="6"/>
  <c r="M7" i="6" s="1"/>
  <c r="N7" i="6" s="1"/>
  <c r="K7" i="6"/>
  <c r="J11" i="6"/>
  <c r="M11" i="6" s="1"/>
  <c r="N11" i="6" s="1"/>
  <c r="K47" i="3"/>
  <c r="H31" i="8" s="1"/>
  <c r="U14" i="3"/>
  <c r="T14" i="3" s="1"/>
  <c r="W14" i="3"/>
  <c r="G33" i="3"/>
  <c r="J33" i="3" s="1"/>
  <c r="K33" i="3" s="1"/>
  <c r="O33" i="3" s="1"/>
  <c r="G16" i="3"/>
  <c r="G17" i="3"/>
  <c r="K30" i="3"/>
  <c r="O30" i="3" s="1"/>
  <c r="K17" i="3"/>
  <c r="M17" i="3" s="1"/>
  <c r="L50" i="6"/>
  <c r="L53" i="6"/>
  <c r="E50" i="8"/>
  <c r="P52" i="3" s="1"/>
  <c r="E51" i="8"/>
  <c r="P53" i="3" s="1"/>
  <c r="F48" i="8"/>
  <c r="R50" i="3" s="1"/>
  <c r="F49" i="8"/>
  <c r="R51" i="3" s="1"/>
  <c r="V14" i="3"/>
  <c r="W20" i="3"/>
  <c r="V31" i="3"/>
  <c r="E45" i="8"/>
  <c r="G45" i="8"/>
  <c r="G36" i="3"/>
  <c r="E14" i="8"/>
  <c r="K15" i="3"/>
  <c r="G24" i="3"/>
  <c r="K25" i="3"/>
  <c r="G32" i="3"/>
  <c r="J32" i="3" s="1"/>
  <c r="G15" i="8"/>
  <c r="E40" i="8"/>
  <c r="G23" i="3"/>
  <c r="K24" i="3"/>
  <c r="G31" i="3"/>
  <c r="G35" i="3"/>
  <c r="J35" i="3" s="1"/>
  <c r="G36" i="8"/>
  <c r="N23" i="6"/>
  <c r="N63" i="6"/>
  <c r="H36" i="8" s="1"/>
  <c r="H37" i="8" s="1"/>
  <c r="I63" i="6"/>
  <c r="I5" i="3" s="1"/>
  <c r="G30" i="3"/>
  <c r="G22" i="3"/>
  <c r="K23" i="3"/>
  <c r="G29" i="3"/>
  <c r="J29" i="3" s="1"/>
  <c r="K31" i="3"/>
  <c r="O31" i="3" s="1"/>
  <c r="J26" i="3"/>
  <c r="G28" i="3"/>
  <c r="G15" i="3"/>
  <c r="K22" i="3"/>
  <c r="S50" i="3" s="1"/>
  <c r="G25" i="3"/>
  <c r="K55" i="6"/>
  <c r="L55" i="6" s="1"/>
  <c r="K16" i="6"/>
  <c r="J16" i="6"/>
  <c r="K51" i="6"/>
  <c r="L51" i="6" s="1"/>
  <c r="E15" i="8"/>
  <c r="K52" i="6"/>
  <c r="L52" i="6" s="1"/>
  <c r="J12" i="6"/>
  <c r="J8" i="6"/>
  <c r="M8" i="6" s="1"/>
  <c r="N8" i="6" s="1"/>
  <c r="K12" i="6"/>
  <c r="J15" i="6"/>
  <c r="M15" i="6" s="1"/>
  <c r="N15" i="6" s="1"/>
  <c r="N9" i="6" l="1"/>
  <c r="M10" i="6" s="1"/>
  <c r="H51" i="8"/>
  <c r="S53" i="3"/>
  <c r="H49" i="8"/>
  <c r="S51" i="3"/>
  <c r="O23" i="3"/>
  <c r="O24" i="3"/>
  <c r="S52" i="3"/>
  <c r="M54" i="6"/>
  <c r="M52" i="6"/>
  <c r="M16" i="6"/>
  <c r="N16" i="6" s="1"/>
  <c r="N17" i="6" s="1"/>
  <c r="F37" i="8"/>
  <c r="M50" i="6"/>
  <c r="M30" i="3"/>
  <c r="E37" i="8"/>
  <c r="E48" i="8"/>
  <c r="P50" i="3" s="1"/>
  <c r="E49" i="8"/>
  <c r="P51" i="3" s="1"/>
  <c r="H48" i="8"/>
  <c r="K26" i="3"/>
  <c r="K29" i="3"/>
  <c r="M29" i="3" s="1"/>
  <c r="O29" i="3"/>
  <c r="M12" i="6"/>
  <c r="N12" i="6" s="1"/>
  <c r="N13" i="6" s="1"/>
  <c r="D13" i="3"/>
  <c r="M31" i="3"/>
  <c r="E41" i="8"/>
  <c r="E43" i="8"/>
  <c r="E42" i="8"/>
  <c r="E44" i="8"/>
  <c r="M22" i="3"/>
  <c r="J28" i="3"/>
  <c r="G34" i="3"/>
  <c r="F34" i="8"/>
  <c r="K35" i="3"/>
  <c r="E34" i="8" s="1"/>
  <c r="E42" i="3"/>
  <c r="E41" i="3"/>
  <c r="E43" i="3"/>
  <c r="E44" i="3"/>
  <c r="E40" i="3"/>
  <c r="J36" i="3"/>
  <c r="K36" i="3" s="1"/>
  <c r="W37" i="3"/>
  <c r="T31" i="3"/>
  <c r="G26" i="3"/>
  <c r="K32" i="3"/>
  <c r="O32" i="3" s="1"/>
  <c r="O22" i="3"/>
  <c r="M23" i="3"/>
  <c r="G37" i="8"/>
  <c r="O25" i="3"/>
  <c r="M25" i="3"/>
  <c r="M33" i="3"/>
  <c r="H50" i="8"/>
  <c r="M24" i="3"/>
  <c r="H45" i="8"/>
  <c r="M15" i="3"/>
  <c r="N59" i="6" l="1"/>
  <c r="N58" i="6"/>
  <c r="M56" i="6"/>
  <c r="M26" i="3"/>
  <c r="D40" i="3"/>
  <c r="D42" i="3"/>
  <c r="D44" i="3"/>
  <c r="D41" i="3"/>
  <c r="D43" i="3"/>
  <c r="M14" i="6"/>
  <c r="M35" i="3"/>
  <c r="G13" i="3"/>
  <c r="E13" i="3"/>
  <c r="F13" i="3" s="1"/>
  <c r="M18" i="6"/>
  <c r="O26" i="3"/>
  <c r="Q41" i="3"/>
  <c r="P41" i="3" s="1"/>
  <c r="Q43" i="3"/>
  <c r="P43" i="3" s="1"/>
  <c r="Q42" i="3"/>
  <c r="P42" i="3" s="1"/>
  <c r="Q44" i="3"/>
  <c r="P44" i="3" s="1"/>
  <c r="Q40" i="3"/>
  <c r="Q36" i="3"/>
  <c r="O35" i="3"/>
  <c r="N19" i="6"/>
  <c r="J34" i="3"/>
  <c r="K28" i="3"/>
  <c r="K34" i="3" s="1"/>
  <c r="M32" i="3"/>
  <c r="M28" i="3" l="1"/>
  <c r="M34" i="3" s="1"/>
  <c r="F27" i="8"/>
  <c r="H27" i="8" s="1"/>
  <c r="P40" i="3"/>
  <c r="P45" i="3" s="1"/>
  <c r="H44" i="3"/>
  <c r="T44" i="3" s="1"/>
  <c r="G10" i="3"/>
  <c r="G11" i="3"/>
  <c r="G12" i="3"/>
  <c r="C44" i="3"/>
  <c r="G44" i="3"/>
  <c r="O28" i="3"/>
  <c r="O34" i="3" s="1"/>
  <c r="O43" i="3" s="1"/>
  <c r="N43" i="3" s="1"/>
  <c r="N24" i="6"/>
  <c r="M20" i="6"/>
  <c r="N29" i="6"/>
  <c r="N27" i="6"/>
  <c r="O41" i="3"/>
  <c r="N41" i="3" s="1"/>
  <c r="O40" i="3" l="1"/>
  <c r="C27" i="8" s="1"/>
  <c r="E27" i="8" s="1"/>
  <c r="O44" i="3"/>
  <c r="N44" i="3" s="1"/>
  <c r="O42" i="3"/>
  <c r="N42" i="3" s="1"/>
  <c r="H43" i="3"/>
  <c r="T43" i="3" s="1"/>
  <c r="D12" i="3"/>
  <c r="E12" i="3" s="1"/>
  <c r="F12" i="3" s="1"/>
  <c r="C43" i="3"/>
  <c r="G43" i="3"/>
  <c r="F44" i="3"/>
  <c r="R44" i="3"/>
  <c r="N31" i="6"/>
  <c r="D11" i="3"/>
  <c r="E11" i="3" s="1"/>
  <c r="F11" i="3" s="1"/>
  <c r="H42" i="3"/>
  <c r="T42" i="3" s="1"/>
  <c r="C42" i="3"/>
  <c r="G42" i="3"/>
  <c r="H41" i="3"/>
  <c r="T41" i="3" s="1"/>
  <c r="D10" i="3"/>
  <c r="E10" i="3" s="1"/>
  <c r="F10" i="3" s="1"/>
  <c r="G9" i="3"/>
  <c r="C41" i="3"/>
  <c r="G41" i="3"/>
  <c r="N40" i="3" l="1"/>
  <c r="N45" i="3" s="1"/>
  <c r="H40" i="3"/>
  <c r="T40" i="3" s="1"/>
  <c r="D9" i="3"/>
  <c r="E9" i="3" s="1"/>
  <c r="G40" i="3"/>
  <c r="F41" i="3"/>
  <c r="R41" i="3"/>
  <c r="N37" i="6"/>
  <c r="M38" i="6" s="1"/>
  <c r="N35" i="6"/>
  <c r="M36" i="6" s="1"/>
  <c r="N39" i="6"/>
  <c r="M40" i="6" s="1"/>
  <c r="L40" i="6" s="1"/>
  <c r="N33" i="6"/>
  <c r="M34" i="6" s="1"/>
  <c r="F42" i="3"/>
  <c r="R42" i="3"/>
  <c r="R43" i="3"/>
  <c r="F43" i="3"/>
  <c r="L38" i="6" l="1"/>
  <c r="R40" i="3"/>
  <c r="R45" i="3" s="1"/>
  <c r="F40" i="3"/>
  <c r="F45" i="3" s="1"/>
  <c r="C40" i="3"/>
  <c r="L36" i="6"/>
  <c r="L34" i="6"/>
  <c r="F9" i="3"/>
  <c r="F14" i="3" s="1"/>
  <c r="F37" i="3" s="1"/>
  <c r="E14" i="3"/>
  <c r="D14" i="3" l="1"/>
  <c r="K13" i="3"/>
  <c r="K12" i="3"/>
  <c r="K10" i="3"/>
  <c r="K11" i="3"/>
  <c r="H42" i="8" l="1"/>
  <c r="M11" i="3"/>
  <c r="J11" i="3"/>
  <c r="G42" i="8" s="1"/>
  <c r="H11" i="3"/>
  <c r="R11" i="3"/>
  <c r="H43" i="8"/>
  <c r="M12" i="3"/>
  <c r="J12" i="3"/>
  <c r="G43" i="8" s="1"/>
  <c r="H12" i="3"/>
  <c r="R12" i="3"/>
  <c r="H44" i="8"/>
  <c r="H13" i="3"/>
  <c r="M13" i="3"/>
  <c r="J13" i="3"/>
  <c r="G44" i="8" s="1"/>
  <c r="R13" i="3"/>
  <c r="H41" i="8"/>
  <c r="J10" i="3"/>
  <c r="G41" i="8" s="1"/>
  <c r="H10" i="3"/>
  <c r="M10" i="3"/>
  <c r="R10" i="3"/>
  <c r="D43" i="8" l="1"/>
  <c r="S12" i="3"/>
  <c r="F43" i="8" s="1"/>
  <c r="D42" i="8"/>
  <c r="S11" i="3"/>
  <c r="F42" i="8" s="1"/>
  <c r="D41" i="8"/>
  <c r="S10" i="3"/>
  <c r="F41" i="8" s="1"/>
  <c r="D44" i="8"/>
  <c r="S13" i="3"/>
  <c r="F44" i="8" s="1"/>
  <c r="K41" i="3" l="1"/>
  <c r="J41" i="3" s="1"/>
  <c r="K43" i="3"/>
  <c r="J43" i="3" s="1"/>
  <c r="K42" i="3"/>
  <c r="J42" i="3" s="1"/>
  <c r="K44" i="3"/>
  <c r="J44" i="3" s="1"/>
  <c r="K9" i="3"/>
  <c r="H40" i="8" l="1"/>
  <c r="H9" i="3"/>
  <c r="M9" i="3"/>
  <c r="M40" i="3" s="1"/>
  <c r="K40" i="3"/>
  <c r="J40" i="3" s="1"/>
  <c r="J45" i="3" s="1"/>
  <c r="S45" i="3" s="1"/>
  <c r="J9" i="3"/>
  <c r="R9" i="3"/>
  <c r="M42" i="3"/>
  <c r="M41" i="3"/>
  <c r="M43" i="3"/>
  <c r="M44" i="3"/>
  <c r="I41" i="3" l="1"/>
  <c r="C21" i="8"/>
  <c r="E21" i="8" s="1"/>
  <c r="L41" i="3"/>
  <c r="G40" i="8"/>
  <c r="J14" i="3"/>
  <c r="L40" i="3"/>
  <c r="C20" i="8"/>
  <c r="E20" i="8" s="1"/>
  <c r="I40" i="3"/>
  <c r="C22" i="8"/>
  <c r="E22" i="8" s="1"/>
  <c r="L42" i="3"/>
  <c r="I42" i="3"/>
  <c r="D40" i="8"/>
  <c r="S9" i="3"/>
  <c r="L44" i="3"/>
  <c r="C24" i="8"/>
  <c r="E24" i="8" s="1"/>
  <c r="I44" i="3"/>
  <c r="C23" i="8"/>
  <c r="E23" i="8" s="1"/>
  <c r="I43" i="3"/>
  <c r="L43" i="3"/>
  <c r="L45" i="3" l="1"/>
  <c r="F24" i="8"/>
  <c r="H24" i="8" s="1"/>
  <c r="U44" i="3"/>
  <c r="V44" i="3" s="1"/>
  <c r="F22" i="8"/>
  <c r="H22" i="8" s="1"/>
  <c r="U42" i="3"/>
  <c r="V42" i="3" s="1"/>
  <c r="U40" i="3"/>
  <c r="V40" i="3" s="1"/>
  <c r="F20" i="8"/>
  <c r="H20" i="8" s="1"/>
  <c r="K14" i="3"/>
  <c r="J37" i="3"/>
  <c r="K37" i="3" s="1"/>
  <c r="F23" i="8"/>
  <c r="H23" i="8" s="1"/>
  <c r="U43" i="3"/>
  <c r="V43" i="3" s="1"/>
  <c r="F40" i="8"/>
  <c r="S14" i="3"/>
  <c r="F21" i="8"/>
  <c r="H21" i="8" s="1"/>
  <c r="U41" i="3"/>
  <c r="V41" i="3" s="1"/>
  <c r="W32" i="3" l="1"/>
  <c r="W15" i="3"/>
  <c r="S15" i="3"/>
  <c r="U15" i="3"/>
  <c r="R14" i="3"/>
  <c r="W19" i="3"/>
</calcChain>
</file>

<file path=xl/sharedStrings.xml><?xml version="1.0" encoding="utf-8"?>
<sst xmlns="http://schemas.openxmlformats.org/spreadsheetml/2006/main" count="561" uniqueCount="375">
  <si>
    <t>Pflegesatzverhandlung</t>
  </si>
  <si>
    <t>Pflegeeinrichtung</t>
  </si>
  <si>
    <t>Rechtsträger</t>
  </si>
  <si>
    <t>(Bezeichnung, Anschrift, Tel. und Fax)</t>
  </si>
  <si>
    <t>Name</t>
  </si>
  <si>
    <t>Mustereinrichtung</t>
  </si>
  <si>
    <t>Muster GmbH</t>
  </si>
  <si>
    <t>Straße</t>
  </si>
  <si>
    <t>Musterstraße 1</t>
  </si>
  <si>
    <t>Plz Ort</t>
  </si>
  <si>
    <t>30999 Musterhausen</t>
  </si>
  <si>
    <t>Telefon</t>
  </si>
  <si>
    <t>Telefax</t>
  </si>
  <si>
    <t>IK-Nummer</t>
  </si>
  <si>
    <t>Ansprechpartner</t>
  </si>
  <si>
    <t>Verband:</t>
  </si>
  <si>
    <t>Hinweise:</t>
  </si>
  <si>
    <t>Eintragungen nur in gelbe Felder!
Kein Blatt- oder Zellenschutz!</t>
  </si>
  <si>
    <t>Struktur der Pflegeeinrichtung</t>
  </si>
  <si>
    <t>1.</t>
  </si>
  <si>
    <t>Plätze und Nutzung</t>
  </si>
  <si>
    <t>Betten Einzelzimmer</t>
  </si>
  <si>
    <t>Zugelassene Pflegeplätze lt. Versorgungsvertrag:</t>
  </si>
  <si>
    <t>Betten Doppelzimmer</t>
  </si>
  <si>
    <t>(inkl. Plätze für Kurzzeitpflege).</t>
  </si>
  <si>
    <t>Betten Mehrbettzimmer</t>
  </si>
  <si>
    <t>Fixe Kurzzeitpflegeplätze gemäß BRE § 88a SGB XI</t>
  </si>
  <si>
    <t>Betten</t>
  </si>
  <si>
    <t>Flexible Kurzzeitpflegeplätze gemäß BRE § 88a SGB XI (max. 10%)</t>
  </si>
  <si>
    <t>x</t>
  </si>
  <si>
    <t>Bestätigung, dass keine Inanspruchnahme des § 9 NPflegeEFördVO erfolgt</t>
  </si>
  <si>
    <t>2.</t>
  </si>
  <si>
    <t>Inanspruchnahme von Fremddienstleistungen *</t>
  </si>
  <si>
    <t>Fremdküche</t>
  </si>
  <si>
    <t>Fremdwäscherei</t>
  </si>
  <si>
    <t>Gebäudereinigung</t>
  </si>
  <si>
    <t>Glasreinigung</t>
  </si>
  <si>
    <t>Lohn- und Finanzbuchhaltung</t>
  </si>
  <si>
    <t>3.</t>
  </si>
  <si>
    <t>Zusatzleistungen *</t>
  </si>
  <si>
    <t>Zusatzleistungen gem. § 88 SGB Xl werden angeboten.</t>
  </si>
  <si>
    <t>4.</t>
  </si>
  <si>
    <t>Weitere Leistungen *</t>
  </si>
  <si>
    <t>Vom Träger der vollstationären Pflegeeinrichtung werden am Standort dieser Pflegeeinrichtung zusätzl.</t>
  </si>
  <si>
    <t>folgende Leistungen vorgehalten / erbracht, deren Kosten nicht in Anlage A2 eingegangen sind:</t>
  </si>
  <si>
    <t>ambulanter Pflegedienst</t>
  </si>
  <si>
    <t>Serviceleistungen für betreute Wohnungen</t>
  </si>
  <si>
    <t>Bewirtschaftung fremder Wohnungen</t>
  </si>
  <si>
    <t>eigenständige Tagespflege</t>
  </si>
  <si>
    <t>eigenständige Kurzzeitpflege</t>
  </si>
  <si>
    <t>Essen auf Rädern</t>
  </si>
  <si>
    <t>sonstige Leistungen:</t>
  </si>
  <si>
    <t>Betreutes Wohnen, Wohnheim</t>
  </si>
  <si>
    <t>5.</t>
  </si>
  <si>
    <t>Nachrichtlich Investitionskosten</t>
  </si>
  <si>
    <t>Selbstzahler</t>
  </si>
  <si>
    <t>Sozialhilfeträger</t>
  </si>
  <si>
    <t>Einzelzimmer</t>
  </si>
  <si>
    <t>/Tag</t>
  </si>
  <si>
    <t>Doppelzimmer</t>
  </si>
  <si>
    <t>Mehrbettzimmer</t>
  </si>
  <si>
    <t>Ort, Datum</t>
  </si>
  <si>
    <t>Unterschrift Einrichtungsträger</t>
  </si>
  <si>
    <t>* bitte jeweils ankreuzen</t>
  </si>
  <si>
    <t>Ermittlung der Vertragsparteien gem. § 85 Abs. 2 SGB XI</t>
  </si>
  <si>
    <t>Zukünftiger Vergütungszeitraum von</t>
  </si>
  <si>
    <t>bis</t>
  </si>
  <si>
    <t>Hinweis: Vertragsparteien sind die Kostenträger, auf die im Jahr vor Beginn der Pflegesatzverhandlung jeweils mehr als 5 Prozent der Berechnungstage entfielen. Hier bitte die Namen und Adressen der Vertragsparteien, an die die Antragskalkulation versandt worden ist, eintragen!</t>
  </si>
  <si>
    <t>I.</t>
  </si>
  <si>
    <t>Zuständige/r Sozialhilfeträger / Arbeitsgemeinschaft der Sozialhilfeträger:</t>
  </si>
  <si>
    <t>II.</t>
  </si>
  <si>
    <t>Zuständige Pflegekassen / Arbeitsgemeinschaften der Pflegekassen:</t>
  </si>
  <si>
    <t>AOK Niedersachsen</t>
  </si>
  <si>
    <t>vdek</t>
  </si>
  <si>
    <t>Arbeitsgemeinschaft BKK</t>
  </si>
  <si>
    <t>III.</t>
  </si>
  <si>
    <t>Stellungnahme des Heimbeirats / Heimfürsprechers nach § 85 Abs. 3 SGB XI</t>
  </si>
  <si>
    <t>ist beigefügt</t>
  </si>
  <si>
    <t>wird nachgereicht</t>
  </si>
  <si>
    <t>ist nicht abgegeben worden</t>
  </si>
  <si>
    <t>IV.</t>
  </si>
  <si>
    <t>Angaben aus Versorgungsvertrag nach § 72 SGB XI</t>
  </si>
  <si>
    <t>Hinweis: bitte Zutreffendes ankreuzen</t>
  </si>
  <si>
    <t>Für die MitarbeiterInnen im Bereich Pflege und Betreuung gilt durchgehend:</t>
  </si>
  <si>
    <t>Die Entlohnungsregelungen des folgenden Tarifvertrages bzw. kirchlicher Arbeitsrechtsregelung werden</t>
  </si>
  <si>
    <t>angewandt (§ 72 SGB XI Abs. 3a):</t>
  </si>
  <si>
    <t>Die Höhe der Entlohnung des folgenden Tarifvertrages bzw. kirchlicher Arbeitsrechtsregelungen wird</t>
  </si>
  <si>
    <r>
      <rPr>
        <sz val="10"/>
        <color rgb="FF000000"/>
        <rFont val="Arial"/>
        <family val="2"/>
      </rPr>
      <t>nicht unterschritten (§ 72 SGB XI Abs. 3b):</t>
    </r>
  </si>
  <si>
    <t>Die Entlohnung entspricht in den drei Beschäftigtengruppen jeweils im Durchschnitt mindestens der Höhe des aktuell veröffentlichten regional üblichen Entlohnungsniveaus für die betreffende Beschäftigtengruppe.</t>
  </si>
  <si>
    <t>Die Entlohnung unterschreitet nicht die aktuell veröffentlichten Durchschnittswerte für die variablen pflegetypischen Zuschläge.</t>
  </si>
  <si>
    <r>
      <rPr>
        <sz val="14"/>
        <color rgb="FFFF0000"/>
        <rFont val="Liberation Sans"/>
      </rPr>
      <t>Bis auf Erstkalkulation für alle Einrichtungen einsetzbar:</t>
    </r>
    <r>
      <rPr>
        <sz val="14"/>
        <color rgb="FFFF0000"/>
        <rFont val="Liberation Sans"/>
      </rPr>
      <t xml:space="preserve">
</t>
    </r>
    <r>
      <rPr>
        <sz val="13"/>
        <color rgb="FF000000"/>
        <rFont val="Arial11"/>
      </rPr>
      <t>Pflegesatzverhandlung für Bestandseinrichtungen: Automatik mit Stellenerhalt bei gleicher Struktur, Möglichkeit Stellenveränderung, Vergleich Personalschlüssel Rahmenvertrag 2023 u. Mindestschlüssel RV 2019</t>
    </r>
  </si>
  <si>
    <t>Ergebnis der Altkalkulation der Entgelte</t>
  </si>
  <si>
    <t>Veränderungswerte</t>
  </si>
  <si>
    <t>Ergebnis der Neukalkulation der Entgelte</t>
  </si>
  <si>
    <t>Personalmengenvergleich
gemäß Rahmenvertrag
ab 01.07.2023</t>
  </si>
  <si>
    <t>Zugel. Plätze „alt“:</t>
  </si>
  <si>
    <t>Zugel. Plätze „neu“:</t>
  </si>
  <si>
    <t>Kalkulierte Stellenveränderung</t>
  </si>
  <si>
    <t>Name der Einrichtung:</t>
  </si>
  <si>
    <t>Auslastungsgrad „alt“:</t>
  </si>
  <si>
    <t>Auslastungsgrad „neu“:</t>
  </si>
  <si>
    <t>IK-Nummer:</t>
  </si>
  <si>
    <t>Pflegetage „alt“:</t>
  </si>
  <si>
    <t>Pflegetage „neu“:</t>
  </si>
  <si>
    <t>Kalkulierte Fachkraftquote</t>
  </si>
  <si>
    <t>Angestrebter Vertragszeitraum:</t>
  </si>
  <si>
    <t>Kostenarten</t>
  </si>
  <si>
    <t>Anzahl Bewohner Vorverein-barung</t>
  </si>
  <si>
    <t>Personal-schlüssel „alt“</t>
  </si>
  <si>
    <t>Personal-menge „alt“</t>
  </si>
  <si>
    <r>
      <rPr>
        <sz val="10"/>
        <color rgb="FF000000"/>
        <rFont val="Liberation Sans"/>
      </rPr>
      <t>Vereinbarung „alt“</t>
    </r>
    <r>
      <rPr>
        <sz val="10"/>
        <color rgb="FF000000"/>
        <rFont val="Liberation Sans"/>
      </rPr>
      <t xml:space="preserve">
ohne Investkosten</t>
    </r>
  </si>
  <si>
    <t>Kosten-verän-derung</t>
  </si>
  <si>
    <t>Anzahl Bewohner „neu“</t>
  </si>
  <si>
    <t>Kalkulation „neu“
ohne Investkosten</t>
  </si>
  <si>
    <t>Pflegeentgelt</t>
  </si>
  <si>
    <t>Unterkunft</t>
  </si>
  <si>
    <t>Verpflegung</t>
  </si>
  <si>
    <t>Personal-schlüssel „neu“</t>
  </si>
  <si>
    <t>Personal-menge „neu“</t>
  </si>
  <si>
    <t>Personal-schlüssel „max.“</t>
  </si>
  <si>
    <t>Personal-menge „max.“</t>
  </si>
  <si>
    <t>Personal-schlüssel „min.“</t>
  </si>
  <si>
    <t>Personal-menge „min.“</t>
  </si>
  <si>
    <t>Pflegegrad</t>
  </si>
  <si>
    <t>1 zu</t>
  </si>
  <si>
    <t>gem.
Struktur</t>
  </si>
  <si>
    <t>€/Jahr</t>
  </si>
  <si>
    <t>€/Tag</t>
  </si>
  <si>
    <t>Prozent</t>
  </si>
  <si>
    <t>gem. Struktur</t>
  </si>
  <si>
    <t>Personalkosten Pflege</t>
  </si>
  <si>
    <t>1.1.</t>
  </si>
  <si>
    <t>Pflegegrad 1</t>
  </si>
  <si>
    <t>./.</t>
  </si>
  <si>
    <t>1.2.</t>
  </si>
  <si>
    <t>Pflegegrad 2</t>
  </si>
  <si>
    <t>1.3.</t>
  </si>
  <si>
    <t>Pflegegrad 3</t>
  </si>
  <si>
    <t>1.4.</t>
  </si>
  <si>
    <t>Pflegegrad 4</t>
  </si>
  <si>
    <t>1.5.</t>
  </si>
  <si>
    <t>Pflegegrad 5</t>
  </si>
  <si>
    <t>Summe o. Ø</t>
  </si>
  <si>
    <t>1.6.</t>
  </si>
  <si>
    <t>PDL / Stellenanteil / €/Stelle</t>
  </si>
  <si>
    <t>Differenz „neu“ zu „alt“</t>
  </si>
  <si>
    <t>Differenz „neu“ zu „max.“</t>
  </si>
  <si>
    <t>Differenz „neu“ zu „min.“</t>
  </si>
  <si>
    <t>1.7.</t>
  </si>
  <si>
    <t>1.8.</t>
  </si>
  <si>
    <t>Ausbildungsumlage Fonds</t>
  </si>
  <si>
    <t>mindestens zu vereinbarende Fachkraftquote:</t>
  </si>
  <si>
    <t>Sonstiger Zuschlag</t>
  </si>
  <si>
    <t>mindestens zu vereinbarende Fachkraftpersonalmenge:</t>
  </si>
  <si>
    <t>Sonstige Personalkosten</t>
  </si>
  <si>
    <t>PS „alt“</t>
  </si>
  <si>
    <t>€/Stelle</t>
  </si>
  <si>
    <t>PS „neu“</t>
  </si>
  <si>
    <r>
      <rPr>
        <b/>
        <sz val="10"/>
        <color rgb="FF000000"/>
        <rFont val="Liberation Sans"/>
      </rPr>
      <t>Kommentar:</t>
    </r>
    <r>
      <rPr>
        <b/>
        <sz val="10"/>
        <color rgb="FF000000"/>
        <rFont val="Liberation Sans"/>
      </rPr>
      <t xml:space="preserve">
</t>
    </r>
    <r>
      <rPr>
        <i/>
        <sz val="10"/>
        <color rgb="FF000000"/>
        <rFont val="Liberation Sans"/>
      </rPr>
      <t>Möglichkeit der Beschreibung von Personalveränderungen</t>
    </r>
  </si>
  <si>
    <r>
      <t xml:space="preserve">Personalschlüssel und Personalmenge
„min.“
</t>
    </r>
    <r>
      <rPr>
        <sz val="10"/>
        <color rgb="FF000000"/>
        <rFont val="Liberation Sans"/>
      </rPr>
      <t>gemäß „altem“ Rahmenvertrag 2019</t>
    </r>
    <r>
      <rPr>
        <sz val="10"/>
        <color rgb="FF000000"/>
        <rFont val="Liberation Sans"/>
      </rPr>
      <t xml:space="preserve">
</t>
    </r>
    <r>
      <rPr>
        <b/>
        <sz val="10"/>
        <color rgb="FF000000"/>
        <rFont val="Liberation Sans"/>
      </rPr>
      <t>(längstens anwendbar bis 31.12.2025)</t>
    </r>
  </si>
  <si>
    <t>2.1.</t>
  </si>
  <si>
    <t>Leitung und Verwaltung</t>
  </si>
  <si>
    <t>2.2.</t>
  </si>
  <si>
    <t>Wirtschaftsdienste</t>
  </si>
  <si>
    <t>2.3.</t>
  </si>
  <si>
    <t>Technischer Dienst</t>
  </si>
  <si>
    <t>Personalschlüssel
1 zu</t>
  </si>
  <si>
    <t>Personalmenge
gem. Struktur</t>
  </si>
  <si>
    <t>2.4.</t>
  </si>
  <si>
    <t>Qualitätsmanagement</t>
  </si>
  <si>
    <t>2.5.</t>
  </si>
  <si>
    <t>Summe sonst. Personalkosten</t>
  </si>
  <si>
    <t xml:space="preserve"> </t>
  </si>
  <si>
    <t>Betriebsaufwand Sachkosten</t>
  </si>
  <si>
    <t>3.1.</t>
  </si>
  <si>
    <t>Betreuung</t>
  </si>
  <si>
    <t>3.2.</t>
  </si>
  <si>
    <t>med. Sachbedarf</t>
  </si>
  <si>
    <t>3.3.</t>
  </si>
  <si>
    <t>Steuern, Abgaben, Versicherungen</t>
  </si>
  <si>
    <t>3.4.</t>
  </si>
  <si>
    <t>Energie, Wasser</t>
  </si>
  <si>
    <t>3.5.</t>
  </si>
  <si>
    <t>Wirtschaftsbedarf</t>
  </si>
  <si>
    <t>Differenz „neu“ zu „min“
aus „altem“ Rahmenvertrag 2019:</t>
  </si>
  <si>
    <t>3.6.</t>
  </si>
  <si>
    <t>Verwaltungsbedarf</t>
  </si>
  <si>
    <t>3.7.</t>
  </si>
  <si>
    <t>Summe sachl. Betriebsaufwand</t>
  </si>
  <si>
    <t>Bei Anwendung der Mindestschlüssel des alten Rahmenvertrages beträgt die mindestens zu vereinbarende Fachkraftquote 50% u. die</t>
  </si>
  <si>
    <t>Aufwendungen nach § 82b SGB XI</t>
  </si>
  <si>
    <t>Lebensmittelaufwand</t>
  </si>
  <si>
    <t>6.</t>
  </si>
  <si>
    <t>Gesamt 1. bis 5. (Jahreswert)</t>
  </si>
  <si>
    <t>7.</t>
  </si>
  <si>
    <t>Gesamt-kosten</t>
  </si>
  <si>
    <t>Pflege-entgelt
€/Tag</t>
  </si>
  <si>
    <t>Unter-kunft
€/Tag</t>
  </si>
  <si>
    <t>Ver-pflegung
€/Tag</t>
  </si>
  <si>
    <r>
      <t xml:space="preserve">€/Monat </t>
    </r>
    <r>
      <rPr>
        <sz val="8"/>
        <color rgb="FF000000"/>
        <rFont val="Liberation Sans"/>
      </rPr>
      <t>(Faktor 30,42)</t>
    </r>
  </si>
  <si>
    <r>
      <rPr>
        <sz val="9"/>
        <color rgb="FF000000"/>
        <rFont val="Liberation Sans"/>
      </rPr>
      <t>Gesamt</t>
    </r>
    <r>
      <rPr>
        <sz val="9"/>
        <color rgb="FF000000"/>
        <rFont val="Liberation Sans"/>
      </rPr>
      <t xml:space="preserve">
</t>
    </r>
    <r>
      <rPr>
        <sz val="10"/>
        <color rgb="FF000000"/>
        <rFont val="Arial11"/>
      </rPr>
      <t>€/Tag</t>
    </r>
  </si>
  <si>
    <r>
      <t xml:space="preserve">€/Monat </t>
    </r>
    <r>
      <rPr>
        <sz val="8"/>
        <color rgb="FF000000"/>
        <rFont val="Liberation Sans"/>
      </rPr>
      <t>(Faktor 30,42) „altes“ Entgelt u. „neue“ Bewohnerstruktur</t>
    </r>
  </si>
  <si>
    <t>„Bewohnerzuzahlung“ /Monat</t>
  </si>
  <si>
    <t>Leistungen § 43
€/Monat</t>
  </si>
  <si>
    <t>€ „alt“</t>
  </si>
  <si>
    <t>€ „neu“</t>
  </si>
  <si>
    <t>Veränderung</t>
  </si>
  <si>
    <t>7.1.</t>
  </si>
  <si>
    <t>Prozentuale Veränderung „altes“ u. „neues“ Entgelt</t>
  </si>
  <si>
    <t>7.2.</t>
  </si>
  <si>
    <t>7.3.</t>
  </si>
  <si>
    <t>7.4.</t>
  </si>
  <si>
    <t>7.5.</t>
  </si>
  <si>
    <t>8.0.</t>
  </si>
  <si>
    <t>Summe</t>
  </si>
  <si>
    <t>Arbeits-h/Woche
Pflege u. Betreuung</t>
  </si>
  <si>
    <t>9.1.</t>
  </si>
  <si>
    <t>KZP Fix 0,1</t>
  </si>
  <si>
    <t>9.2.</t>
  </si>
  <si>
    <t>KZP Fix 0,2</t>
  </si>
  <si>
    <r>
      <rPr>
        <sz val="10"/>
        <color rgb="FFFF0000"/>
        <rFont val="Liberation Sans"/>
      </rPr>
      <t>Hinweis: Rundungsdifferenzen im Cent-Bereich sind zu vernachlässigen.</t>
    </r>
    <r>
      <rPr>
        <sz val="10"/>
        <color rgb="FFFFFFFF"/>
        <rFont val="Liberation Sans"/>
      </rPr>
      <t xml:space="preserve"> Tabellen erstellt von Michael Rentrop, Stand 30.07.2024</t>
    </r>
  </si>
  <si>
    <t>Personalschlüssel gem . Rahmenvertrag 2023 bei 38,5 h/Woche</t>
  </si>
  <si>
    <t>dito gem. RV 2019</t>
  </si>
  <si>
    <t>Ausfüllanleitung:</t>
  </si>
  <si>
    <t>Bereich</t>
  </si>
  <si>
    <t>Kosten/Stelle €</t>
  </si>
  <si>
    <t>Stellen</t>
  </si>
  <si>
    <t>1. Es sind ausschließlich alle gelb hinterlegten Felder auszufüllen. Es darf kein Feld ausgelassen werden.</t>
  </si>
  <si>
    <t>„max.“</t>
  </si>
  <si>
    <t>„min“</t>
  </si>
  <si>
    <t>„min.“</t>
  </si>
  <si>
    <t>2. Basis sind die der letzten Entgeltverhandlung zugrunde liegenden Einzelwerte der Kalkulation.</t>
  </si>
  <si>
    <t>PG 1, 1 zu</t>
  </si>
  <si>
    <t>Leitung u. Verwaltung</t>
  </si>
  <si>
    <t>PG 2, 1 zu</t>
  </si>
  <si>
    <t>4. In die Zelle J18 ist der aktuelle Umlagebetrag (ohne Spitzausgleich) des Fonds nach dem Pflegeberufegesetz einzutragen. Der Festsetzungsbescheid ist beizufügen.</t>
  </si>
  <si>
    <t>PG 3, 1 zu</t>
  </si>
  <si>
    <t>PG 4, 1 zu</t>
  </si>
  <si>
    <t>PG 5, 1 zu</t>
  </si>
  <si>
    <t>Nachweis Personalkosten Pflege und Betreuung</t>
  </si>
  <si>
    <t>Direkte Personalkosten Pflege und Betreuung</t>
  </si>
  <si>
    <t>Eingruppierung</t>
  </si>
  <si>
    <t>Anzahl Stellen (VZÄ)</t>
  </si>
  <si>
    <t>Grundgehalt plus AG-VwL, monatlich
€</t>
  </si>
  <si>
    <t>fixe pflege-typische Zulagen
monatlich
€</t>
  </si>
  <si>
    <t>variable pflege-typische Zuschläge sozialabga-benpflichtig monatlich
€</t>
  </si>
  <si>
    <t>variable pflege-typische Zuschläge sozialab-gabenfrei
monatlich
€</t>
  </si>
  <si>
    <t>Prämien jährlich
€</t>
  </si>
  <si>
    <t>Sonder-zahlungen jährlich
€</t>
  </si>
  <si>
    <t>AN Brutto /a
€</t>
  </si>
  <si>
    <t>Pflicht-
abgaben
€/a</t>
  </si>
  <si>
    <t>Altersversorgung
€/a</t>
  </si>
  <si>
    <t>Gutscheine o. ä.
€/a</t>
  </si>
  <si>
    <t>AG Brutto /a
Vollzeitstelle
ohne indirekte Kosten
€</t>
  </si>
  <si>
    <t>AG Brutto /a
gesamt
ohne indirekte Kosten
€</t>
  </si>
  <si>
    <t>Fachkräfte mit Zusatzfunktion</t>
  </si>
  <si>
    <t>Fachkräfte</t>
  </si>
  <si>
    <t>Fachkräfte gesamt / a</t>
  </si>
  <si>
    <t>Fachkräfte Durchschnitt / Stelle</t>
  </si>
  <si>
    <t>Hilfskräfte mit Ausbild.&amp; Zusatzfunktion</t>
  </si>
  <si>
    <t>Hilfskräfte mit Ausbildung</t>
  </si>
  <si>
    <t>Hilfskräfte mit Ausbildung gesamt</t>
  </si>
  <si>
    <t>Hilfskräfte mit Ausbildung Durchschnitt / Stelle</t>
  </si>
  <si>
    <t>Hilfskräfte ohne Ausbild. mit Zusatzfunktion</t>
  </si>
  <si>
    <t>Hilfskräfte ohne Ausbildung</t>
  </si>
  <si>
    <t>Hilfskräfte ohne Ausbildung gesamt</t>
  </si>
  <si>
    <t>Hilfskräfte ohne Ausbildung Durchschnitt / Stelle</t>
  </si>
  <si>
    <t>Fachkräfte, Hilfskräfte mit Ausbildung und Hilfskräfte ohne Ausbildung gesamt / a (direkte Personalkosten)</t>
  </si>
  <si>
    <r>
      <rPr>
        <b/>
        <sz val="11"/>
        <color rgb="FF000000"/>
        <rFont val="Arial"/>
        <family val="2"/>
      </rPr>
      <t>Fachkräfte, Hilfskräfte mit Ausbildung und Hilfskräfte ohne Ausbildung</t>
    </r>
    <r>
      <rPr>
        <b/>
        <sz val="11"/>
        <color rgb="FF000000"/>
        <rFont val="Arial11"/>
      </rPr>
      <t xml:space="preserve"> Durchschnitt / Stelle (direkte Personalkosten)</t>
    </r>
  </si>
  <si>
    <t>Indirekte Personalkosten Pflege und Betreuung</t>
  </si>
  <si>
    <t>Anwerbekosten je Stelle</t>
  </si>
  <si>
    <r>
      <rPr>
        <b/>
        <sz val="10"/>
        <color rgb="FF000000"/>
        <rFont val="Liberation Sans"/>
      </rPr>
      <t xml:space="preserve">Bemerkung: </t>
    </r>
    <r>
      <rPr>
        <sz val="11"/>
        <color rgb="FFFF0000"/>
        <rFont val="Arial11"/>
      </rPr>
      <t>Feld F23 rechnet in € je Stelle.</t>
    </r>
  </si>
  <si>
    <t>Fortbildungskosten</t>
  </si>
  <si>
    <r>
      <rPr>
        <b/>
        <sz val="10"/>
        <color rgb="FF000000"/>
        <rFont val="Liberation Sans"/>
      </rPr>
      <t>Bemerkungen:</t>
    </r>
    <r>
      <rPr>
        <b/>
        <sz val="10"/>
        <color rgb="FF000000"/>
        <rFont val="Liberation Sans"/>
      </rPr>
      <t xml:space="preserve">
</t>
    </r>
    <r>
      <rPr>
        <sz val="11"/>
        <color rgb="FFFF0000"/>
        <rFont val="Arial11"/>
      </rPr>
      <t>1. In den Zellen A27 bis A30 können indirekte Personalkosten wie Abfindungen, Freistellungskosten, Mehrkosten Leiharbeit oder notwendiger Personalüberhang und Sonstiges aufgelistet werden, soweit diese anfallen.</t>
    </r>
    <r>
      <rPr>
        <sz val="11"/>
        <color rgb="FFFF0000"/>
        <rFont val="Arial11"/>
      </rPr>
      <t xml:space="preserve">
2. Alle Zahlenwerte in den Zellen F24 bis F30 werden als Prozentzahlen interpretiert, sofern diese kleiner 10 sind. Es handelt sich um eine bedingte Formatierung.</t>
    </r>
    <r>
      <rPr>
        <sz val="11"/>
        <color rgb="FFFF0000"/>
        <rFont val="Arial11"/>
      </rPr>
      <t xml:space="preserve">
</t>
    </r>
  </si>
  <si>
    <t>Betriebsarzt und Arbeitssicherheit</t>
  </si>
  <si>
    <t>Schwerbehindertenabgabe</t>
  </si>
  <si>
    <t>Abfindungen u. ä.</t>
  </si>
  <si>
    <t>Freistellungskosten</t>
  </si>
  <si>
    <t>Mehrkosten Leiharbeit bzw. notwendiger Personalüberhang</t>
  </si>
  <si>
    <t>Sonstiges</t>
  </si>
  <si>
    <r>
      <rPr>
        <b/>
        <sz val="10"/>
        <color rgb="FF000000"/>
        <rFont val="Liberation Sans"/>
      </rPr>
      <t>Bemerkung:</t>
    </r>
    <r>
      <rPr>
        <sz val="11"/>
        <color rgb="FFFF0000"/>
        <rFont val="Arial11"/>
      </rPr>
      <t xml:space="preserve"> Die Position „Sonstiges“ ist in einer weiteren Anlage zu erläutern.</t>
    </r>
  </si>
  <si>
    <t>indirekte Personalkosten gesamt / a</t>
  </si>
  <si>
    <t>Fachkräfte gesamt / a (direkte und indirekte Personalkosten ohne kalkulierten Gewinn)</t>
  </si>
  <si>
    <t>Fachkräfte Durchschnitt / Stelle (direkte und indirekte Personalkosten ohne kalkulierten Gewinn)</t>
  </si>
  <si>
    <t>Hilfskräfte mit Ausbildung gesamt / a (direkte und indirekte Personalkosten ohne kalkulierten Gewinn)</t>
  </si>
  <si>
    <t>Hilfskräfte mit Ausbildung Durchschnitt / Stelle (direkte und indirekte Personalkosten ohne kalkulierten Gewinn)</t>
  </si>
  <si>
    <t>Hilfskräfte ohne Ausbildung gesamt / a (direkte und indirekte Personalkosten ohne kalkulierten Gewinn)</t>
  </si>
  <si>
    <t>Hilfskräfte ohne Ausbildung Durchschnitt / Stelle (direkte und indirekte Personalkosten ohne kalkulierten Gewinn)</t>
  </si>
  <si>
    <r>
      <rPr>
        <b/>
        <sz val="11"/>
        <color rgb="FF000000"/>
        <rFont val="Arial"/>
        <family val="2"/>
      </rPr>
      <t>Fachkräfte, Hilfskräfte mit Ausbildung und Hilfskräfte ohne Ausbildung</t>
    </r>
    <r>
      <rPr>
        <sz val="11"/>
        <color rgb="FF000000"/>
        <rFont val="Arial11"/>
      </rPr>
      <t xml:space="preserve"> gesamt / a (direkte und indirekte Personalkosten ohne kalkulierten Gewinn)</t>
    </r>
  </si>
  <si>
    <r>
      <rPr>
        <b/>
        <sz val="11"/>
        <color rgb="FF000000"/>
        <rFont val="Arial"/>
        <family val="2"/>
      </rPr>
      <t>Fachkräfte, Hilfskräfte mit Ausbildung und Hilfskräfte ohne Ausbildung</t>
    </r>
    <r>
      <rPr>
        <sz val="11"/>
        <color rgb="FF000000"/>
        <rFont val="Arial11"/>
      </rPr>
      <t xml:space="preserve"> Durchschnitt / Stelle (direkte und indirekte Personalkosten ohne kalkulierten Gewinn)</t>
    </r>
  </si>
  <si>
    <t>Nebenrechnungen bzw. weitere Angaben</t>
  </si>
  <si>
    <t>Pflichtabgaben (direkte Personalkosten)</t>
  </si>
  <si>
    <t>Vergleichsrechnung AN-Brutto mit regional üblichem Entlohnungsniveau (Veröffentlichung gem. § 82c Abs. 5 SGB XI)</t>
  </si>
  <si>
    <t>AN Brutto /Monat
“bereinigt“ (ohne Zuschläge u. Prämien)
€</t>
  </si>
  <si>
    <t>AN Brutto /Stunde
“bereinigt“
€</t>
  </si>
  <si>
    <t>AN Brutto /Stunde
„bereinigt“
u. gewichtet
€</t>
  </si>
  <si>
    <t>Krankenversicherung</t>
  </si>
  <si>
    <t>Pflegeversicherung</t>
  </si>
  <si>
    <t>Rentenversicherung</t>
  </si>
  <si>
    <t>Arbeitslosenversicherung</t>
  </si>
  <si>
    <t>Insolvenzgeldumlage</t>
  </si>
  <si>
    <t>Umlage 1</t>
  </si>
  <si>
    <t>Umlage 2</t>
  </si>
  <si>
    <t>Hilfskräfte mit Ausbildung &amp; Zusatzfunktion</t>
  </si>
  <si>
    <t>Berufsgenossenschaft</t>
  </si>
  <si>
    <t>Pflichtabgaben gesamt</t>
  </si>
  <si>
    <t>Hilfskräfte ohne Ausbildung mit Zusatzfunktion</t>
  </si>
  <si>
    <t>Sonstige direkte Personalkosten</t>
  </si>
  <si>
    <r>
      <t xml:space="preserve">Altersvorsorge </t>
    </r>
    <r>
      <rPr>
        <sz val="10"/>
        <color rgb="FF000000"/>
        <rFont val="Liberation Sans"/>
      </rPr>
      <t>(inklusive Pauschalsteuer)</t>
    </r>
  </si>
  <si>
    <t>AN Brutto „bereinigt“ u. gewichtet</t>
  </si>
  <si>
    <r>
      <t xml:space="preserve">Gutscheine o. ä. </t>
    </r>
    <r>
      <rPr>
        <sz val="10"/>
        <color rgb="FF000000"/>
        <rFont val="Liberation Sans"/>
      </rPr>
      <t>(Monatsbetrag/Vollzeitstelle)</t>
    </r>
  </si>
  <si>
    <t>⌀ regional übliches Entlohnungsniveau</t>
  </si>
  <si>
    <t>Abweichung AN Brutto „bereinigt“ u. gewichtet zu ⌀ regional üblichem Entlohnungsniveau</t>
  </si>
  <si>
    <t>Abweichung AN Brutto „bereinigt“ u. gewichtet zu regional üblichem Entlohnungsniveau gleichgewichtet</t>
  </si>
  <si>
    <t>Einrichtungsbezogene Bemerkungen:</t>
  </si>
  <si>
    <t>Die Stellen / Vollkräfte (VZÄ) sind auf der Basis einer Arbeitszeit von</t>
  </si>
  <si>
    <t>Stunden/Woche angegeben, siehe Anlage A2 Zelle W44.</t>
  </si>
  <si>
    <t>Im Bereich Pflege und Betreuung beträgt die Fachkräftequote nach Vollzeitstellen (VZÄ):</t>
  </si>
  <si>
    <t>siehe VZÄ in Zellen B9, B13 u. B17</t>
  </si>
  <si>
    <t>gesamt:</t>
  </si>
  <si>
    <t>Auf Wunsch erfolgt eine Aufschlüsselung nach Berufsgruppen.</t>
  </si>
  <si>
    <t>Die Betriebsbereiche außerhalb von Pflege und Betreuung werden in weiten Teilen über externe Dienstleister abgewickelt.</t>
  </si>
  <si>
    <t>Auch der Bereich Qualitätsmanagement (2.4.) wird überwiegend durch externe Dienstleister sichergestellt.</t>
  </si>
  <si>
    <t>Allgemeine Bemerkungen:</t>
  </si>
  <si>
    <t>Kalkulation Zuschlag nach § 84 Abs. 8 SGB XI</t>
  </si>
  <si>
    <t>Ergebnis der Altkalkulation</t>
  </si>
  <si>
    <t>Ergebnis der Neukalkulation</t>
  </si>
  <si>
    <t>Personalschlüssel 1 zu</t>
  </si>
  <si>
    <t>Personalkosten/Stelle</t>
  </si>
  <si>
    <t>Kalkulatorische Auslastung</t>
  </si>
  <si>
    <t>Zuschlag /Tag</t>
  </si>
  <si>
    <t>Hinweis: Der Zuschlag wird allein zwischen der Pflegeeinrichtung und den Pflegekassen vereinbart.</t>
  </si>
  <si>
    <t>Datenblatt</t>
  </si>
  <si>
    <t>Zugelassene Pflegeplätze lt. Versorgungsvertrag (inkl. Plätze für Kurzzeitpflege):</t>
  </si>
  <si>
    <t>Betten Gesamt</t>
  </si>
  <si>
    <t>Auslastungsgrad:</t>
  </si>
  <si>
    <t>fixe Betten nach BRE § 88a SGB XI</t>
  </si>
  <si>
    <t>Pflegetage:</t>
  </si>
  <si>
    <t>flexible Betten nach BRE § 88a SGB XI</t>
  </si>
  <si>
    <t>Vertragszeitraum:</t>
  </si>
  <si>
    <t>Planzahlen nach Pflegegraden</t>
  </si>
  <si>
    <t>Einrichtungseinheitlicher Eigenanteil</t>
  </si>
  <si>
    <t xml:space="preserve"> kalkuliert €/Tag</t>
  </si>
  <si>
    <t xml:space="preserve"> Korrektur €/Tag</t>
  </si>
  <si>
    <t>vereinbart €/Tag</t>
  </si>
  <si>
    <t>alle Pflegegrade</t>
  </si>
  <si>
    <t>Kurzzeitpflege gemäß BRE § 88a SGB XI</t>
  </si>
  <si>
    <t>Pflege €/Tag</t>
  </si>
  <si>
    <t>Unterkunft €/Tag</t>
  </si>
  <si>
    <t>Verpflegung €/Tag</t>
  </si>
  <si>
    <t>Gesamt €/Tag</t>
  </si>
  <si>
    <t>Pflegegradunabhängige Kosten (KZP Fix / Flex 0,1)</t>
  </si>
  <si>
    <t>Pflegegradunabhängige Kosten (KZP Fix / Flex 0,2)</t>
  </si>
  <si>
    <t>nachrichtlich Investitionskosten</t>
  </si>
  <si>
    <t>Zuschlag nach § 84 Abs. 8 SGB XI</t>
  </si>
  <si>
    <t>vereinbart €/a</t>
  </si>
  <si>
    <t>Schlüssel 1 zu</t>
  </si>
  <si>
    <t>Hilfskraft o. A.</t>
  </si>
  <si>
    <t>Hilfskraft m. A.</t>
  </si>
  <si>
    <t>Fachkraft</t>
  </si>
  <si>
    <t>Kräfte gesamt</t>
  </si>
  <si>
    <t xml:space="preserve"> Kosten / Stelle €</t>
  </si>
  <si>
    <t>Jahreskosten €</t>
  </si>
  <si>
    <t>Kosten / Tag €</t>
  </si>
  <si>
    <t>Pflege und Betreuung</t>
  </si>
  <si>
    <t>PDL</t>
  </si>
  <si>
    <t>Sonstiges Personal</t>
  </si>
  <si>
    <t xml:space="preserve">Eigenanteil </t>
  </si>
  <si>
    <t>5. Ein Eintrag in Zelle I3 ermöglicht auf einfache Weise eine Veränderung der Personalmenge. Die Personalschlüssel werden automatisch angepasst.</t>
  </si>
  <si>
    <t>Tageswert</t>
  </si>
  <si>
    <t>Betreuungskräfte (§43b)</t>
  </si>
  <si>
    <t>Hannover, 01.11.2024</t>
  </si>
  <si>
    <t>3. In die Zelle H45 ist der EEE der letzten Vereinbarung einzutragen.</t>
  </si>
  <si>
    <r>
      <t xml:space="preserve">Zur Erleichterung der Plausibilisierung der Kalkulationswerte und Ermöglichung eines Nachweises gemäß § 84 Abs. 7 SGB XI in dem dort normierten Fall sind die Jahrespersonalkosten pro Stelle im Bereich Pflege und Betreuung aus Anlage A2 differenziert dargestellt. Dabei wird zwischen den einzelnen Qualifikationsniveaus sowie innerhalb der jeweiligen Qualifikationsniveaus zwischen den einzelnen direkten Personalkosten unterschieden.
Die indirekten Personalkosten werden über alle Qualifikationsniveaus hinweg separat ausgewiesen. Die Summe der einzelnen Werte wird als Gesamtheit der indirekten Personalkosten ausgewiesen. Der Durchschnittswert der Personalkosten/Stelle/Jahr, der in Tabelle A2 ausgewiesen ist, wird aus der Addition der direkten und indirekten Personalkosten gebildet und stellt einen Näherungswert dar. Die grünen Ergebniszellen sind nicht mit anderen Tabellen verknüpft.
</t>
    </r>
    <r>
      <rPr>
        <sz val="11"/>
        <color rgb="FF000000"/>
        <rFont val="Arial"/>
        <family val="2"/>
      </rPr>
      <t>Bei Wahl der 3. Alternative auf Anlage A1 Ziffer IV (regional übliches Entlohnungsniveau) muss der Wert in Zelle N58 im positven Bereich liegen und kann ohne Vorliegen eines sachlichen Grundes bis zu 10% betragen. Für eine Überschreitung um mehr als 10% bedarf es gemäß § 82c Abs. 3 SGB XI eines sachlichen Grundes.</t>
    </r>
  </si>
  <si>
    <t>regional übliches Entlohnungsniveau / Stunde
(Stand 31.10.2024)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</si>
</sst>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0.00&quot; &quot;%"/>
    <numFmt numFmtId="165" formatCode="#,##0.00&quot; &quot;[$€-407];[Red]&quot;-&quot;#,##0.00&quot; &quot;[$€-407]"/>
    <numFmt numFmtId="166" formatCode="0.000"/>
    <numFmt numFmtId="167" formatCode="[$-407]#,##0.000;[Red][$-407]&quot;-&quot;#,##0.000"/>
    <numFmt numFmtId="168" formatCode="dd&quot;. &quot;mmm"/>
    <numFmt numFmtId="169" formatCode="[$-407]#,##0.00"/>
    <numFmt numFmtId="170" formatCode="[$-407]0.00"/>
    <numFmt numFmtId="171" formatCode="0.00%;[Red]&quot;-&quot;0.00%"/>
    <numFmt numFmtId="172" formatCode="#,##0.00%;[Red]&quot;-&quot;#,##0.00%"/>
    <numFmt numFmtId="173" formatCode="0&quot; &quot;%"/>
    <numFmt numFmtId="174" formatCode="d&quot;.&quot;m&quot;.&quot;yy"/>
    <numFmt numFmtId="175" formatCode="#,##0.000;[Red]&quot;-&quot;#,##0.000"/>
    <numFmt numFmtId="176" formatCode="#,##0.00%"/>
    <numFmt numFmtId="177" formatCode="dd&quot;.&quot;mm&quot;.&quot;yyyy"/>
    <numFmt numFmtId="178" formatCode="[$-407]#,##0.00;[Red][$-407]&quot;-&quot;#,##0.00"/>
    <numFmt numFmtId="179" formatCode="0.000%"/>
    <numFmt numFmtId="180" formatCode="0.0"/>
    <numFmt numFmtId="181" formatCode="#,##0.00;[Red]&quot;-&quot;#,##0.00"/>
    <numFmt numFmtId="182" formatCode="#,##0.000"/>
    <numFmt numFmtId="183" formatCode="yyyy"/>
    <numFmt numFmtId="184" formatCode="#,##0.00;[Red]#,##0.00"/>
  </numFmts>
  <fonts count="69">
    <font>
      <sz val="10"/>
      <color theme="1"/>
      <name val="Liberation Sans"/>
    </font>
    <font>
      <sz val="10"/>
      <color theme="1"/>
      <name val="Liberation Sans"/>
    </font>
    <font>
      <b/>
      <sz val="10"/>
      <color rgb="FF000000"/>
      <name val="Liberation Sans"/>
    </font>
    <font>
      <sz val="10"/>
      <color rgb="FFFFFFFF"/>
      <name val="Liberation Sans"/>
    </font>
    <font>
      <sz val="10"/>
      <color rgb="FFFFFFFF"/>
      <name val="Liberation Sans1"/>
    </font>
    <font>
      <b/>
      <sz val="10"/>
      <color rgb="FF000000"/>
      <name val="Liberation Sans1"/>
    </font>
    <font>
      <sz val="10"/>
      <color rgb="FF000000"/>
      <name val="Liberation Sans1"/>
    </font>
    <font>
      <sz val="11"/>
      <color rgb="FF000000"/>
      <name val="Arial"/>
      <family val="2"/>
    </font>
    <font>
      <sz val="10"/>
      <color rgb="FFCC0000"/>
      <name val="Liberation Sans"/>
    </font>
    <font>
      <sz val="10"/>
      <color rgb="FFCC0000"/>
      <name val="Liberation Sans1"/>
    </font>
    <font>
      <b/>
      <sz val="10"/>
      <color rgb="FFFFFFFF"/>
      <name val="Liberation Sans"/>
    </font>
    <font>
      <b/>
      <sz val="10"/>
      <color rgb="FFFFFFFF"/>
      <name val="Liberation Sans1"/>
    </font>
    <font>
      <sz val="10"/>
      <color rgb="FF000000"/>
      <name val="Arial"/>
      <family val="2"/>
    </font>
    <font>
      <sz val="10"/>
      <color rgb="FF996600"/>
      <name val="Liberation Sans1"/>
    </font>
    <font>
      <sz val="10"/>
      <color rgb="FF000000"/>
      <name val="Arial1"/>
      <family val="2"/>
    </font>
    <font>
      <sz val="11"/>
      <color rgb="FF000000"/>
      <name val="Calibri"/>
      <family val="2"/>
    </font>
    <font>
      <i/>
      <sz val="10"/>
      <color rgb="FF808080"/>
      <name val="Liberation Sans"/>
    </font>
    <font>
      <i/>
      <sz val="10"/>
      <color rgb="FF808080"/>
      <name val="Liberation Sans1"/>
    </font>
    <font>
      <sz val="10"/>
      <color rgb="FF006600"/>
      <name val="Liberation Sans"/>
    </font>
    <font>
      <sz val="10"/>
      <color rgb="FF006600"/>
      <name val="Liberation Sans1"/>
    </font>
    <font>
      <b/>
      <sz val="24"/>
      <color rgb="FF000000"/>
      <name val="Liberation Sans"/>
    </font>
    <font>
      <sz val="18"/>
      <color rgb="FF000000"/>
      <name val="Liberation Sans"/>
    </font>
    <font>
      <sz val="18"/>
      <color rgb="FF000000"/>
      <name val="Liberation Sans1"/>
    </font>
    <font>
      <b/>
      <sz val="24"/>
      <color rgb="FF000000"/>
      <name val="Liberation Sans1"/>
    </font>
    <font>
      <sz val="12"/>
      <color rgb="FF000000"/>
      <name val="Liberation Sans"/>
    </font>
    <font>
      <sz val="12"/>
      <color rgb="FF000000"/>
      <name val="Liberation Sans1"/>
    </font>
    <font>
      <u/>
      <sz val="10"/>
      <color rgb="FF0000EE"/>
      <name val="Liberation Sans"/>
    </font>
    <font>
      <u/>
      <sz val="10"/>
      <color rgb="FF0000EE"/>
      <name val="Liberation Sans1"/>
    </font>
    <font>
      <sz val="10"/>
      <color rgb="FF996600"/>
      <name val="Liberation Sans"/>
    </font>
    <font>
      <sz val="10"/>
      <color rgb="FF333333"/>
      <name val="Liberation Sans"/>
    </font>
    <font>
      <sz val="10"/>
      <color rgb="FF333333"/>
      <name val="Liberation Sans1"/>
    </font>
    <font>
      <b/>
      <i/>
      <u/>
      <sz val="10"/>
      <color rgb="FF000000"/>
      <name val="Liberation Sans"/>
    </font>
    <font>
      <b/>
      <i/>
      <u/>
      <sz val="10"/>
      <color rgb="FF000000"/>
      <name val="Liberation Sans1"/>
    </font>
    <font>
      <sz val="14"/>
      <color rgb="FF000000"/>
      <name val="Arial2"/>
    </font>
    <font>
      <sz val="10"/>
      <color rgb="FF000000"/>
      <name val="Arial2"/>
    </font>
    <font>
      <sz val="10"/>
      <color theme="1"/>
      <name val="Arial2"/>
    </font>
    <font>
      <sz val="12"/>
      <color rgb="FF000000"/>
      <name val="Arial2"/>
    </font>
    <font>
      <b/>
      <sz val="10"/>
      <color rgb="FF000000"/>
      <name val="Arial2"/>
    </font>
    <font>
      <sz val="6"/>
      <color rgb="FF000000"/>
      <name val="Arial2"/>
    </font>
    <font>
      <b/>
      <sz val="11"/>
      <color rgb="FFFF0000"/>
      <name val="Arial2"/>
    </font>
    <font>
      <sz val="11"/>
      <color rgb="FFFF0000"/>
      <name val="Arial2"/>
    </font>
    <font>
      <b/>
      <sz val="14"/>
      <color rgb="FF000000"/>
      <name val="Arial2"/>
    </font>
    <font>
      <sz val="10"/>
      <color rgb="FFFFFFFF"/>
      <name val="Arial2"/>
    </font>
    <font>
      <sz val="10"/>
      <color rgb="FFFF0000"/>
      <name val="Arial2"/>
    </font>
    <font>
      <b/>
      <sz val="10"/>
      <color rgb="FFFFFFFF"/>
      <name val="Arial2"/>
    </font>
    <font>
      <sz val="10"/>
      <color rgb="FFFFFF00"/>
      <name val="Arial2"/>
    </font>
    <font>
      <sz val="8"/>
      <color rgb="FF000000"/>
      <name val="Arial2"/>
    </font>
    <font>
      <sz val="11"/>
      <color rgb="FF000000"/>
      <name val="Arial2"/>
    </font>
    <font>
      <sz val="13"/>
      <color rgb="FF000000"/>
      <name val="Arial2"/>
    </font>
    <font>
      <sz val="14"/>
      <color rgb="FFFF0000"/>
      <name val="Liberation Sans"/>
    </font>
    <font>
      <sz val="13"/>
      <color rgb="FF000000"/>
      <name val="Arial11"/>
    </font>
    <font>
      <sz val="10.5"/>
      <color rgb="FF000000"/>
      <name val="Arial2"/>
    </font>
    <font>
      <sz val="10"/>
      <color rgb="FF000000"/>
      <name val="Liberation Sans"/>
    </font>
    <font>
      <b/>
      <sz val="9"/>
      <color rgb="FF000000"/>
      <name val="Arial2"/>
    </font>
    <font>
      <sz val="9"/>
      <color rgb="FF000000"/>
      <name val="Arial2"/>
    </font>
    <font>
      <sz val="8"/>
      <color rgb="FF000000"/>
      <name val="Liberation Sans"/>
    </font>
    <font>
      <i/>
      <sz val="10"/>
      <color rgb="FF000000"/>
      <name val="Liberation Sans"/>
    </font>
    <font>
      <sz val="9"/>
      <color rgb="FF000000"/>
      <name val="Liberation Sans"/>
    </font>
    <font>
      <sz val="10"/>
      <color rgb="FF000000"/>
      <name val="Arial11"/>
    </font>
    <font>
      <b/>
      <sz val="8"/>
      <color rgb="FF000000"/>
      <name val="Arial2"/>
    </font>
    <font>
      <sz val="10"/>
      <color rgb="FFFF0000"/>
      <name val="Liberation Sans"/>
    </font>
    <font>
      <b/>
      <sz val="10"/>
      <color rgb="FFFF0000"/>
      <name val="Arial2"/>
    </font>
    <font>
      <b/>
      <sz val="11"/>
      <color rgb="FF000000"/>
      <name val="Arial2"/>
    </font>
    <font>
      <b/>
      <sz val="13"/>
      <color rgb="FF000000"/>
      <name val="Arial2"/>
    </font>
    <font>
      <b/>
      <sz val="11"/>
      <color rgb="FF000000"/>
      <name val="Arial"/>
      <family val="2"/>
    </font>
    <font>
      <b/>
      <sz val="11"/>
      <color rgb="FF000000"/>
      <name val="Arial11"/>
    </font>
    <font>
      <sz val="11"/>
      <color rgb="FFFF0000"/>
      <name val="Arial11"/>
    </font>
    <font>
      <sz val="11"/>
      <color rgb="FF000000"/>
      <name val="Arial11"/>
    </font>
    <font>
      <sz val="9"/>
      <color rgb="FF000000"/>
      <name val="Arial"/>
      <family val="2"/>
    </font>
  </fonts>
  <fills count="3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FFFFCC"/>
        <bgColor rgb="FFFFFFCC"/>
      </patternFill>
    </fill>
    <fill>
      <patternFill patternType="solid">
        <fgColor rgb="FFCCFFCC"/>
        <bgColor rgb="FFCCFFCC"/>
      </patternFill>
    </fill>
    <fill>
      <patternFill patternType="solid">
        <fgColor rgb="FFFFFF99"/>
        <bgColor rgb="FFFFFF99"/>
      </patternFill>
    </fill>
    <fill>
      <patternFill patternType="solid">
        <fgColor rgb="FFFDFF99"/>
        <bgColor rgb="FFFDFF99"/>
      </patternFill>
    </fill>
    <fill>
      <patternFill patternType="solid">
        <fgColor rgb="FFFFFFC0"/>
        <bgColor rgb="FFFFFFC0"/>
      </patternFill>
    </fill>
    <fill>
      <patternFill patternType="solid">
        <fgColor rgb="FF00FFFF"/>
        <bgColor rgb="FF00FFFF"/>
      </patternFill>
    </fill>
    <fill>
      <patternFill patternType="solid">
        <fgColor rgb="FFCBFA9B"/>
        <bgColor rgb="FFCBFA9B"/>
      </patternFill>
    </fill>
    <fill>
      <patternFill patternType="solid">
        <fgColor rgb="FFFFCC00"/>
        <bgColor rgb="FFFFCC00"/>
      </patternFill>
    </fill>
    <fill>
      <patternFill patternType="solid">
        <fgColor rgb="FFFFFFFF"/>
        <bgColor rgb="FFFFFFFF"/>
      </patternFill>
    </fill>
    <fill>
      <patternFill patternType="solid">
        <fgColor rgb="FFCCFF00"/>
        <bgColor rgb="FFCCFF00"/>
      </patternFill>
    </fill>
    <fill>
      <patternFill patternType="solid">
        <fgColor rgb="FFFF99FF"/>
        <bgColor rgb="FFFF99FF"/>
      </patternFill>
    </fill>
    <fill>
      <patternFill patternType="solid">
        <fgColor rgb="FFFFCCFF"/>
        <bgColor rgb="FFFFCCFF"/>
      </patternFill>
    </fill>
    <fill>
      <patternFill patternType="solid">
        <fgColor rgb="FF66CCFF"/>
        <bgColor rgb="FF66CCFF"/>
      </patternFill>
    </fill>
    <fill>
      <patternFill patternType="solid">
        <fgColor rgb="FF9999FF"/>
        <bgColor rgb="FF9999FF"/>
      </patternFill>
    </fill>
    <fill>
      <patternFill patternType="solid">
        <fgColor rgb="FFCCFFFF"/>
        <bgColor rgb="FFCCFFFF"/>
      </patternFill>
    </fill>
    <fill>
      <patternFill patternType="solid">
        <fgColor rgb="FF99FF33"/>
        <bgColor rgb="FF99FF33"/>
      </patternFill>
    </fill>
    <fill>
      <patternFill patternType="solid">
        <fgColor rgb="FF99FFCC"/>
        <bgColor rgb="FF99FFCC"/>
      </patternFill>
    </fill>
    <fill>
      <patternFill patternType="solid">
        <fgColor rgb="FFFF6600"/>
        <bgColor rgb="FFFF6600"/>
      </patternFill>
    </fill>
    <fill>
      <patternFill patternType="solid">
        <fgColor rgb="FF66FFFF"/>
        <bgColor rgb="FF66FFFF"/>
      </patternFill>
    </fill>
    <fill>
      <patternFill patternType="solid">
        <fgColor rgb="FFFF8080"/>
        <bgColor rgb="FFFF8080"/>
      </patternFill>
    </fill>
    <fill>
      <patternFill patternType="solid">
        <fgColor rgb="FF66FFCC"/>
        <bgColor rgb="FF66FFCC"/>
      </patternFill>
    </fill>
    <fill>
      <patternFill patternType="solid">
        <fgColor rgb="FF7FFF00"/>
        <bgColor rgb="FF7FFF00"/>
      </patternFill>
    </fill>
    <fill>
      <patternFill patternType="solid">
        <fgColor rgb="FF99FFFF"/>
        <bgColor rgb="FF99FFFF"/>
      </patternFill>
    </fill>
    <fill>
      <patternFill patternType="solid">
        <fgColor rgb="FFF8FCA1"/>
        <bgColor rgb="FFF8FCA1"/>
      </patternFill>
    </fill>
    <fill>
      <patternFill patternType="solid">
        <fgColor rgb="FFFFBF00"/>
        <bgColor rgb="FFFFBF00"/>
      </patternFill>
    </fill>
    <fill>
      <patternFill patternType="solid">
        <fgColor rgb="FFF8CCF8"/>
        <bgColor rgb="FFF8CCF8"/>
      </patternFill>
    </fill>
    <fill>
      <patternFill patternType="solid">
        <fgColor rgb="FFFDFFA8"/>
        <bgColor rgb="FFFDFFA8"/>
      </patternFill>
    </fill>
    <fill>
      <patternFill patternType="solid">
        <fgColor rgb="FFDBDBDB"/>
        <bgColor rgb="FFDBDBDB"/>
      </patternFill>
    </fill>
    <fill>
      <patternFill patternType="solid">
        <fgColor theme="0"/>
        <bgColor rgb="FF7FFF00"/>
      </patternFill>
    </fill>
    <fill>
      <patternFill patternType="solid">
        <fgColor theme="0"/>
        <bgColor indexed="64"/>
      </patternFill>
    </fill>
    <fill>
      <patternFill patternType="solid">
        <fgColor theme="0"/>
        <bgColor rgb="FFFFFF99"/>
      </patternFill>
    </fill>
    <fill>
      <patternFill patternType="solid">
        <fgColor theme="9" tint="0.59999389629810485"/>
        <bgColor rgb="FFFFFF00"/>
      </patternFill>
    </fill>
  </fills>
  <borders count="21">
    <border>
      <left/>
      <right/>
      <top/>
      <bottom/>
      <diagonal/>
    </border>
    <border>
      <left style="thin">
        <color rgb="FF808080"/>
      </left>
      <right style="thin">
        <color rgb="FF808080"/>
      </right>
      <top style="thin">
        <color rgb="FF808080"/>
      </top>
      <bottom style="thin">
        <color rgb="FF80808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8" fillId="7" borderId="0"/>
    <xf numFmtId="0" fontId="2" fillId="0" borderId="0"/>
    <xf numFmtId="0" fontId="3" fillId="2" borderId="0"/>
    <xf numFmtId="0" fontId="4" fillId="2" borderId="0"/>
    <xf numFmtId="0" fontId="3" fillId="3" borderId="0"/>
    <xf numFmtId="0" fontId="4" fillId="3" borderId="0"/>
    <xf numFmtId="0" fontId="1" fillId="4" borderId="0"/>
    <xf numFmtId="0" fontId="5" fillId="4" borderId="0"/>
    <xf numFmtId="0" fontId="5" fillId="0" borderId="0"/>
    <xf numFmtId="4" fontId="6" fillId="0" borderId="0"/>
    <xf numFmtId="0" fontId="7" fillId="0" borderId="0">
      <alignment vertical="center"/>
    </xf>
    <xf numFmtId="0" fontId="8" fillId="5" borderId="0"/>
    <xf numFmtId="0" fontId="9" fillId="5" borderId="0"/>
    <xf numFmtId="4" fontId="1" fillId="0" borderId="0"/>
    <xf numFmtId="0" fontId="6" fillId="0" borderId="0" applyNumberFormat="0" applyFill="0" applyBorder="0" applyProtection="0"/>
    <xf numFmtId="0" fontId="10" fillId="6" borderId="0"/>
    <xf numFmtId="0" fontId="11" fillId="6" borderId="0"/>
    <xf numFmtId="0" fontId="12" fillId="0" borderId="0"/>
    <xf numFmtId="0" fontId="13" fillId="7" borderId="0"/>
    <xf numFmtId="0" fontId="14" fillId="0" borderId="0"/>
    <xf numFmtId="173" fontId="15" fillId="0" borderId="0"/>
    <xf numFmtId="173" fontId="14" fillId="0" borderId="0"/>
    <xf numFmtId="0" fontId="16" fillId="0" borderId="0"/>
    <xf numFmtId="0" fontId="17" fillId="0" borderId="0"/>
    <xf numFmtId="0" fontId="18" fillId="8" borderId="0"/>
    <xf numFmtId="0" fontId="19" fillId="8" borderId="0"/>
    <xf numFmtId="0" fontId="20" fillId="0" borderId="0"/>
    <xf numFmtId="0" fontId="21" fillId="0" borderId="0"/>
    <xf numFmtId="0" fontId="22" fillId="0" borderId="0"/>
    <xf numFmtId="0" fontId="23" fillId="0" borderId="0"/>
    <xf numFmtId="0" fontId="24" fillId="0" borderId="0"/>
    <xf numFmtId="0" fontId="25" fillId="0" borderId="0"/>
    <xf numFmtId="0" fontId="26" fillId="0" borderId="0"/>
    <xf numFmtId="0" fontId="27" fillId="0" borderId="0"/>
    <xf numFmtId="0" fontId="29" fillId="7" borderId="1"/>
    <xf numFmtId="0" fontId="30" fillId="7" borderId="1"/>
    <xf numFmtId="0" fontId="31" fillId="0" borderId="0"/>
    <xf numFmtId="0" fontId="32" fillId="0" borderId="0"/>
    <xf numFmtId="0" fontId="14" fillId="0" borderId="0"/>
    <xf numFmtId="0" fontId="1" fillId="0" borderId="0"/>
    <xf numFmtId="0" fontId="6" fillId="0" borderId="0"/>
    <xf numFmtId="0" fontId="1" fillId="0" borderId="0"/>
    <xf numFmtId="0" fontId="6" fillId="0" borderId="0"/>
    <xf numFmtId="0" fontId="8" fillId="0" borderId="0"/>
    <xf numFmtId="0" fontId="9" fillId="0" borderId="0"/>
  </cellStyleXfs>
  <cellXfs count="388">
    <xf numFmtId="0" fontId="0" fillId="0" borderId="0" xfId="0"/>
    <xf numFmtId="0" fontId="33" fillId="4" borderId="2" xfId="0" applyFont="1" applyFill="1" applyBorder="1" applyAlignment="1" applyProtection="1">
      <alignment horizontal="center" vertical="center"/>
    </xf>
    <xf numFmtId="0" fontId="34" fillId="4" borderId="3" xfId="0" applyFont="1" applyFill="1" applyBorder="1" applyAlignment="1" applyProtection="1">
      <alignment horizontal="center" vertical="center"/>
    </xf>
    <xf numFmtId="0" fontId="34" fillId="4" borderId="4" xfId="0" applyFont="1" applyFill="1" applyBorder="1" applyAlignment="1" applyProtection="1">
      <alignment horizontal="center" vertical="center"/>
    </xf>
    <xf numFmtId="0" fontId="34" fillId="0" borderId="0" xfId="0" applyFont="1" applyFill="1" applyAlignment="1" applyProtection="1">
      <alignment vertical="center"/>
    </xf>
    <xf numFmtId="0" fontId="34" fillId="0" borderId="0" xfId="0" applyFont="1" applyAlignment="1" applyProtection="1">
      <alignment vertical="center"/>
    </xf>
    <xf numFmtId="0" fontId="35" fillId="0" borderId="0" xfId="0" applyFont="1" applyAlignment="1" applyProtection="1">
      <alignment vertical="center"/>
    </xf>
    <xf numFmtId="0" fontId="36" fillId="4" borderId="6" xfId="0" applyFont="1" applyFill="1" applyBorder="1" applyAlignment="1" applyProtection="1">
      <alignment horizontal="center" vertical="center"/>
    </xf>
    <xf numFmtId="0" fontId="34" fillId="4" borderId="7" xfId="0" applyFont="1" applyFill="1" applyBorder="1" applyAlignment="1" applyProtection="1">
      <alignment horizontal="center" vertical="center"/>
    </xf>
    <xf numFmtId="0" fontId="34" fillId="4" borderId="8" xfId="0" applyFont="1" applyFill="1" applyBorder="1" applyAlignment="1" applyProtection="1">
      <alignment horizontal="center" vertical="center"/>
    </xf>
    <xf numFmtId="0" fontId="37" fillId="0" borderId="0" xfId="0" applyFont="1" applyFill="1" applyBorder="1" applyAlignment="1" applyProtection="1">
      <alignment vertical="center"/>
    </xf>
    <xf numFmtId="0" fontId="34"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36" fillId="0" borderId="0" xfId="0" applyFont="1" applyFill="1" applyBorder="1" applyAlignment="1" applyProtection="1">
      <alignment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37" fillId="0" borderId="0" xfId="0" applyFont="1" applyFill="1" applyAlignment="1" applyProtection="1">
      <alignment horizontal="right" vertical="center"/>
    </xf>
    <xf numFmtId="0" fontId="37" fillId="0" borderId="0" xfId="0" applyFont="1" applyFill="1" applyAlignment="1" applyProtection="1">
      <alignment vertical="center"/>
    </xf>
    <xf numFmtId="0" fontId="37" fillId="0" borderId="0" xfId="0" applyFont="1" applyFill="1" applyBorder="1" applyAlignment="1" applyProtection="1">
      <alignment horizontal="center" vertical="center"/>
    </xf>
    <xf numFmtId="0" fontId="34" fillId="10" borderId="0" xfId="0" applyFont="1" applyFill="1" applyBorder="1" applyAlignment="1" applyProtection="1">
      <alignment vertical="center"/>
      <protection locked="0"/>
    </xf>
    <xf numFmtId="0" fontId="42" fillId="0" borderId="0" xfId="0" applyFont="1" applyFill="1" applyAlignment="1" applyProtection="1">
      <alignment horizontal="right" vertical="center"/>
    </xf>
    <xf numFmtId="0" fontId="34" fillId="0" borderId="0" xfId="0" applyFont="1" applyFill="1" applyAlignment="1" applyProtection="1">
      <alignment horizontal="right" vertical="center"/>
    </xf>
    <xf numFmtId="0" fontId="34" fillId="0" borderId="0" xfId="0" applyFont="1" applyFill="1" applyAlignment="1" applyProtection="1">
      <alignment horizontal="left" vertical="center"/>
    </xf>
    <xf numFmtId="168" fontId="34" fillId="0" borderId="0" xfId="0" applyNumberFormat="1" applyFont="1" applyFill="1" applyAlignment="1" applyProtection="1">
      <alignment horizontal="right" vertical="center"/>
    </xf>
    <xf numFmtId="0" fontId="35" fillId="9" borderId="9" xfId="0" applyFont="1" applyFill="1" applyBorder="1" applyAlignment="1" applyProtection="1">
      <alignment horizontal="center" vertical="center"/>
      <protection locked="0"/>
    </xf>
    <xf numFmtId="0" fontId="42" fillId="0" borderId="0" xfId="0" applyFont="1" applyFill="1" applyAlignment="1" applyProtection="1">
      <alignment vertical="center"/>
    </xf>
    <xf numFmtId="0" fontId="43" fillId="0" borderId="0" xfId="0" applyFont="1" applyFill="1" applyAlignment="1" applyProtection="1">
      <alignment vertical="center"/>
    </xf>
    <xf numFmtId="0" fontId="4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5" fillId="0" borderId="0" xfId="0" applyFont="1" applyFill="1" applyAlignment="1" applyProtection="1">
      <alignment horizontal="right" vertical="center"/>
    </xf>
    <xf numFmtId="0" fontId="45" fillId="0" borderId="0" xfId="0" applyFont="1" applyFill="1" applyAlignment="1" applyProtection="1">
      <alignment vertical="center"/>
    </xf>
    <xf numFmtId="0" fontId="37" fillId="0" borderId="0" xfId="0" applyFont="1" applyAlignment="1" applyProtection="1">
      <alignment horizontal="right" vertical="center"/>
    </xf>
    <xf numFmtId="0" fontId="37" fillId="0" borderId="0" xfId="0" applyFont="1" applyAlignment="1" applyProtection="1">
      <alignment vertical="center"/>
    </xf>
    <xf numFmtId="0" fontId="37" fillId="0" borderId="0" xfId="0" applyFont="1" applyAlignment="1" applyProtection="1">
      <alignment horizontal="center" vertical="center"/>
    </xf>
    <xf numFmtId="165" fontId="34" fillId="10" borderId="0" xfId="0" applyNumberFormat="1" applyFont="1" applyFill="1" applyAlignment="1" applyProtection="1">
      <alignment vertical="center"/>
      <protection locked="0"/>
    </xf>
    <xf numFmtId="0" fontId="34" fillId="0" borderId="3" xfId="0" applyFont="1" applyFill="1" applyBorder="1" applyAlignment="1" applyProtection="1">
      <alignment vertical="center"/>
    </xf>
    <xf numFmtId="0" fontId="46" fillId="0" borderId="3" xfId="0" applyFont="1" applyFill="1" applyBorder="1" applyAlignment="1" applyProtection="1">
      <alignment vertical="center"/>
    </xf>
    <xf numFmtId="0" fontId="46" fillId="0" borderId="0" xfId="0" applyFont="1" applyFill="1" applyBorder="1" applyAlignment="1" applyProtection="1">
      <alignment vertical="center"/>
    </xf>
    <xf numFmtId="0" fontId="36" fillId="0" borderId="0" xfId="0" applyFont="1" applyFill="1" applyAlignment="1" applyProtection="1">
      <alignment vertical="center"/>
    </xf>
    <xf numFmtId="177" fontId="36" fillId="11" borderId="0" xfId="0" applyNumberFormat="1" applyFont="1" applyFill="1" applyBorder="1" applyAlignment="1" applyProtection="1">
      <alignment horizontal="center" vertical="center"/>
      <protection locked="0"/>
    </xf>
    <xf numFmtId="0" fontId="36" fillId="0" borderId="0" xfId="0" applyFont="1" applyFill="1" applyAlignment="1" applyProtection="1">
      <alignment horizontal="center" vertical="center"/>
    </xf>
    <xf numFmtId="0" fontId="36" fillId="0" borderId="0" xfId="0" applyFont="1" applyFill="1" applyAlignment="1" applyProtection="1">
      <alignment horizontal="left" vertical="center"/>
    </xf>
    <xf numFmtId="0" fontId="34" fillId="0" borderId="0" xfId="0" applyFont="1" applyFill="1" applyAlignment="1" applyProtection="1">
      <alignment horizontal="left" vertical="center" wrapText="1"/>
    </xf>
    <xf numFmtId="0" fontId="37" fillId="0" borderId="0" xfId="0" applyFont="1" applyFill="1" applyAlignment="1" applyProtection="1">
      <alignment horizontal="left" vertical="center"/>
    </xf>
    <xf numFmtId="0" fontId="37" fillId="11" borderId="0" xfId="0" applyFont="1" applyFill="1" applyAlignment="1" applyProtection="1">
      <alignment vertical="center"/>
      <protection locked="0"/>
    </xf>
    <xf numFmtId="0" fontId="34" fillId="11" borderId="0" xfId="0" applyFont="1" applyFill="1" applyAlignment="1" applyProtection="1">
      <alignment vertical="center"/>
      <protection locked="0"/>
    </xf>
    <xf numFmtId="0" fontId="34" fillId="11" borderId="9" xfId="0" applyFont="1" applyFill="1" applyBorder="1" applyAlignment="1" applyProtection="1">
      <alignment horizontal="center" vertical="center"/>
      <protection locked="0"/>
    </xf>
    <xf numFmtId="0" fontId="47" fillId="0" borderId="0" xfId="0" applyFont="1" applyFill="1" applyAlignment="1" applyProtection="1">
      <alignment vertical="center"/>
    </xf>
    <xf numFmtId="0" fontId="47" fillId="0" borderId="0" xfId="0" applyFont="1" applyAlignment="1" applyProtection="1">
      <alignment vertical="center"/>
    </xf>
    <xf numFmtId="0" fontId="34" fillId="9" borderId="14" xfId="0" applyFont="1" applyFill="1" applyBorder="1" applyAlignment="1" applyProtection="1">
      <alignment horizontal="right" vertical="center"/>
      <protection locked="0"/>
    </xf>
    <xf numFmtId="0" fontId="51" fillId="0" borderId="0" xfId="0" applyFont="1" applyFill="1" applyAlignment="1" applyProtection="1">
      <alignment horizontal="right" vertical="center"/>
    </xf>
    <xf numFmtId="0" fontId="51" fillId="0" borderId="0" xfId="0" applyFont="1" applyAlignment="1" applyProtection="1">
      <alignment horizontal="right" vertical="center"/>
    </xf>
    <xf numFmtId="164" fontId="34" fillId="9" borderId="14" xfId="0" applyNumberFormat="1" applyFont="1" applyFill="1" applyBorder="1" applyAlignment="1" applyProtection="1">
      <alignment horizontal="right" vertical="center"/>
      <protection locked="0"/>
    </xf>
    <xf numFmtId="3" fontId="34" fillId="0" borderId="14" xfId="0" applyNumberFormat="1" applyFont="1" applyFill="1" applyBorder="1" applyAlignment="1" applyProtection="1">
      <alignment horizontal="right" vertical="center"/>
    </xf>
    <xf numFmtId="174" fontId="34" fillId="15" borderId="0" xfId="0" applyNumberFormat="1" applyFont="1" applyFill="1" applyBorder="1" applyAlignment="1" applyProtection="1">
      <alignment horizontal="left" vertical="center"/>
    </xf>
    <xf numFmtId="0" fontId="34" fillId="4" borderId="9" xfId="0" applyFont="1" applyFill="1" applyBorder="1" applyAlignment="1" applyProtection="1">
      <alignment horizontal="right" vertical="center" wrapText="1"/>
    </xf>
    <xf numFmtId="0" fontId="37" fillId="4" borderId="9" xfId="0" applyFont="1" applyFill="1" applyBorder="1" applyAlignment="1" applyProtection="1">
      <alignment vertical="center" wrapText="1"/>
    </xf>
    <xf numFmtId="0" fontId="34" fillId="0" borderId="0" xfId="0" applyFont="1" applyFill="1" applyAlignment="1" applyProtection="1">
      <alignment vertical="center" wrapText="1"/>
    </xf>
    <xf numFmtId="0" fontId="34" fillId="4" borderId="9" xfId="0" applyFont="1" applyFill="1" applyBorder="1" applyAlignment="1" applyProtection="1">
      <alignment horizontal="right" vertical="center"/>
    </xf>
    <xf numFmtId="0" fontId="34" fillId="4" borderId="9" xfId="0" applyFont="1" applyFill="1" applyBorder="1" applyAlignment="1" applyProtection="1">
      <alignment vertical="center" wrapText="1"/>
    </xf>
    <xf numFmtId="0" fontId="34" fillId="4" borderId="9" xfId="0" applyFont="1" applyFill="1" applyBorder="1" applyAlignment="1" applyProtection="1">
      <alignment horizontal="center" vertical="center"/>
    </xf>
    <xf numFmtId="0" fontId="34" fillId="4" borderId="5" xfId="0" applyFont="1" applyFill="1" applyBorder="1" applyAlignment="1" applyProtection="1">
      <alignment horizontal="center" vertical="center"/>
    </xf>
    <xf numFmtId="0" fontId="34" fillId="4" borderId="13" xfId="0" applyFont="1" applyFill="1" applyBorder="1" applyAlignment="1" applyProtection="1">
      <alignment horizontal="center" vertical="center"/>
    </xf>
    <xf numFmtId="0" fontId="34" fillId="4" borderId="14" xfId="0" applyFont="1" applyFill="1" applyBorder="1" applyAlignment="1" applyProtection="1">
      <alignment horizontal="center" vertical="center"/>
    </xf>
    <xf numFmtId="49" fontId="53" fillId="0" borderId="9" xfId="0" applyNumberFormat="1" applyFont="1" applyFill="1" applyBorder="1" applyAlignment="1" applyProtection="1">
      <alignment horizontal="right" vertical="center"/>
    </xf>
    <xf numFmtId="0" fontId="34" fillId="0" borderId="9" xfId="0" applyFont="1" applyFill="1" applyBorder="1" applyAlignment="1" applyProtection="1">
      <alignment vertical="center"/>
    </xf>
    <xf numFmtId="2" fontId="34" fillId="9" borderId="9" xfId="0" applyNumberFormat="1" applyFont="1" applyFill="1" applyBorder="1" applyAlignment="1" applyProtection="1">
      <alignment vertical="center"/>
      <protection locked="0"/>
    </xf>
    <xf numFmtId="2" fontId="34" fillId="15" borderId="9" xfId="0" applyNumberFormat="1" applyFont="1" applyFill="1" applyBorder="1" applyAlignment="1" applyProtection="1">
      <alignment vertical="center"/>
    </xf>
    <xf numFmtId="173" fontId="54" fillId="0" borderId="13" xfId="0" applyNumberFormat="1" applyFont="1" applyFill="1" applyBorder="1" applyAlignment="1" applyProtection="1">
      <alignment horizontal="right" vertical="center"/>
    </xf>
    <xf numFmtId="0" fontId="34" fillId="0" borderId="14" xfId="0" applyFont="1" applyFill="1" applyBorder="1" applyAlignment="1" applyProtection="1">
      <alignment vertical="center"/>
    </xf>
    <xf numFmtId="0" fontId="35" fillId="0" borderId="9" xfId="0" applyFont="1" applyFill="1" applyBorder="1" applyAlignment="1" applyProtection="1">
      <alignment vertical="center"/>
    </xf>
    <xf numFmtId="49" fontId="54" fillId="0" borderId="9" xfId="0" applyNumberFormat="1" applyFont="1" applyFill="1" applyBorder="1" applyAlignment="1" applyProtection="1">
      <alignment horizontal="right" vertical="center"/>
    </xf>
    <xf numFmtId="4" fontId="34" fillId="9" borderId="9" xfId="0" applyNumberFormat="1" applyFont="1" applyFill="1" applyBorder="1" applyAlignment="1" applyProtection="1">
      <alignment vertical="center"/>
      <protection locked="0"/>
    </xf>
    <xf numFmtId="166" fontId="34" fillId="0" borderId="9" xfId="0" applyNumberFormat="1" applyFont="1" applyBorder="1" applyAlignment="1" applyProtection="1">
      <alignment vertical="center"/>
    </xf>
    <xf numFmtId="4" fontId="34" fillId="0" borderId="9" xfId="0" applyNumberFormat="1" applyFont="1" applyFill="1" applyBorder="1" applyAlignment="1" applyProtection="1">
      <alignment horizontal="right" vertical="center"/>
    </xf>
    <xf numFmtId="4" fontId="34" fillId="0" borderId="9" xfId="0" applyNumberFormat="1" applyFont="1" applyFill="1" applyBorder="1" applyAlignment="1" applyProtection="1">
      <alignment vertical="center"/>
    </xf>
    <xf numFmtId="164" fontId="37" fillId="0" borderId="13" xfId="0" applyNumberFormat="1" applyFont="1" applyFill="1" applyBorder="1" applyAlignment="1" applyProtection="1">
      <alignment vertical="center"/>
    </xf>
    <xf numFmtId="4" fontId="34" fillId="0" borderId="14" xfId="0" applyNumberFormat="1" applyFont="1" applyFill="1" applyBorder="1" applyAlignment="1" applyProtection="1">
      <alignment vertical="center"/>
    </xf>
    <xf numFmtId="4" fontId="54" fillId="0" borderId="13" xfId="0" applyNumberFormat="1" applyFont="1" applyFill="1" applyBorder="1" applyAlignment="1" applyProtection="1">
      <alignment horizontal="right" vertical="center"/>
    </xf>
    <xf numFmtId="166" fontId="34" fillId="0" borderId="9" xfId="0" applyNumberFormat="1" applyFont="1" applyFill="1" applyBorder="1" applyAlignment="1" applyProtection="1">
      <alignment vertical="center" wrapText="1"/>
    </xf>
    <xf numFmtId="166" fontId="34" fillId="0" borderId="9" xfId="0" applyNumberFormat="1" applyFont="1" applyFill="1" applyBorder="1" applyAlignment="1" applyProtection="1">
      <alignment vertical="center"/>
    </xf>
    <xf numFmtId="3" fontId="37" fillId="16" borderId="9" xfId="0" applyNumberFormat="1" applyFont="1" applyFill="1" applyBorder="1" applyAlignment="1" applyProtection="1">
      <alignment vertical="center"/>
    </xf>
    <xf numFmtId="166" fontId="37" fillId="17" borderId="9" xfId="0" applyNumberFormat="1" applyFont="1" applyFill="1" applyBorder="1" applyAlignment="1" applyProtection="1">
      <alignment horizontal="right" vertical="center"/>
    </xf>
    <xf numFmtId="166" fontId="37" fillId="18" borderId="9" xfId="0" applyNumberFormat="1" applyFont="1" applyFill="1" applyBorder="1" applyAlignment="1" applyProtection="1">
      <alignment vertical="center"/>
    </xf>
    <xf numFmtId="4" fontId="37" fillId="19" borderId="9" xfId="0" applyNumberFormat="1" applyFont="1" applyFill="1" applyBorder="1" applyAlignment="1" applyProtection="1">
      <alignment horizontal="right" vertical="center"/>
    </xf>
    <xf numFmtId="4" fontId="37" fillId="0" borderId="9" xfId="0" applyNumberFormat="1" applyFont="1" applyFill="1" applyBorder="1" applyAlignment="1" applyProtection="1">
      <alignment horizontal="center" vertical="center"/>
    </xf>
    <xf numFmtId="171" fontId="37" fillId="19" borderId="9" xfId="0" applyNumberFormat="1" applyFont="1" applyFill="1" applyBorder="1" applyAlignment="1" applyProtection="1">
      <alignment horizontal="right" vertical="center"/>
    </xf>
    <xf numFmtId="4" fontId="37" fillId="0" borderId="14" xfId="0" applyNumberFormat="1" applyFont="1" applyFill="1" applyBorder="1" applyAlignment="1" applyProtection="1">
      <alignment horizontal="center" vertical="center"/>
    </xf>
    <xf numFmtId="4" fontId="37" fillId="0" borderId="14" xfId="0" applyNumberFormat="1" applyFont="1" applyFill="1" applyBorder="1" applyAlignment="1" applyProtection="1">
      <alignment vertical="center"/>
    </xf>
    <xf numFmtId="166" fontId="37" fillId="17" borderId="9" xfId="0" applyNumberFormat="1" applyFont="1" applyFill="1" applyBorder="1" applyAlignment="1" applyProtection="1">
      <alignment vertical="center" wrapText="1"/>
    </xf>
    <xf numFmtId="167" fontId="34" fillId="9" borderId="9" xfId="0" applyNumberFormat="1" applyFont="1" applyFill="1" applyBorder="1" applyAlignment="1" applyProtection="1">
      <alignment horizontal="right" vertical="center"/>
      <protection locked="0"/>
    </xf>
    <xf numFmtId="169" fontId="34" fillId="9" borderId="9" xfId="0" applyNumberFormat="1" applyFont="1" applyFill="1" applyBorder="1" applyAlignment="1" applyProtection="1">
      <alignment horizontal="right" vertical="center"/>
      <protection locked="0"/>
    </xf>
    <xf numFmtId="0" fontId="53" fillId="0" borderId="9" xfId="0" applyFont="1" applyFill="1" applyBorder="1" applyAlignment="1" applyProtection="1">
      <alignment horizontal="center" vertical="center" wrapText="1"/>
    </xf>
    <xf numFmtId="4" fontId="34" fillId="9" borderId="9" xfId="0" applyNumberFormat="1" applyFont="1" applyFill="1" applyBorder="1" applyAlignment="1" applyProtection="1">
      <alignment horizontal="right" vertical="center"/>
      <protection locked="0"/>
    </xf>
    <xf numFmtId="176" fontId="37" fillId="0" borderId="9" xfId="0" applyNumberFormat="1" applyFont="1" applyFill="1" applyBorder="1" applyAlignment="1" applyProtection="1">
      <alignment vertical="center"/>
    </xf>
    <xf numFmtId="0" fontId="34" fillId="0" borderId="9" xfId="0" applyFont="1" applyFill="1" applyBorder="1" applyAlignment="1" applyProtection="1">
      <alignment horizontal="center" vertical="center"/>
    </xf>
    <xf numFmtId="170" fontId="34" fillId="9" borderId="9" xfId="0" applyNumberFormat="1" applyFont="1" applyFill="1" applyBorder="1" applyAlignment="1" applyProtection="1">
      <alignment horizontal="right" vertical="center"/>
      <protection locked="0"/>
    </xf>
    <xf numFmtId="4" fontId="37" fillId="0" borderId="9" xfId="0" applyNumberFormat="1" applyFont="1" applyFill="1" applyBorder="1" applyAlignment="1" applyProtection="1">
      <alignment vertical="center"/>
    </xf>
    <xf numFmtId="0" fontId="34" fillId="0" borderId="14" xfId="0" applyFont="1" applyFill="1" applyBorder="1" applyAlignment="1" applyProtection="1">
      <alignment horizontal="center" vertical="center"/>
    </xf>
    <xf numFmtId="173" fontId="54" fillId="0" borderId="9" xfId="0" applyNumberFormat="1" applyFont="1" applyFill="1" applyBorder="1" applyAlignment="1" applyProtection="1">
      <alignment horizontal="right" vertical="center"/>
    </xf>
    <xf numFmtId="4" fontId="37" fillId="21" borderId="9" xfId="0" applyNumberFormat="1" applyFont="1" applyFill="1" applyBorder="1" applyAlignment="1" applyProtection="1">
      <alignment vertical="center"/>
    </xf>
    <xf numFmtId="172" fontId="37" fillId="21" borderId="9" xfId="0" applyNumberFormat="1" applyFont="1" applyFill="1" applyBorder="1" applyAlignment="1" applyProtection="1">
      <alignment vertical="center"/>
    </xf>
    <xf numFmtId="0" fontId="37" fillId="0" borderId="14" xfId="0" applyFont="1" applyFill="1" applyBorder="1" applyAlignment="1" applyProtection="1">
      <alignment horizontal="center" vertical="center"/>
    </xf>
    <xf numFmtId="4" fontId="34" fillId="13" borderId="11" xfId="0" applyNumberFormat="1" applyFont="1" applyFill="1" applyBorder="1" applyAlignment="1" applyProtection="1">
      <alignment horizontal="center" vertical="center" wrapText="1"/>
    </xf>
    <xf numFmtId="4" fontId="34" fillId="14" borderId="8" xfId="0" applyNumberFormat="1" applyFont="1" applyFill="1" applyBorder="1" applyAlignment="1" applyProtection="1">
      <alignment horizontal="center" vertical="center" wrapText="1"/>
    </xf>
    <xf numFmtId="0" fontId="54" fillId="4" borderId="0" xfId="0" applyFont="1" applyFill="1" applyAlignment="1" applyProtection="1">
      <alignment horizontal="center" vertical="center"/>
    </xf>
    <xf numFmtId="0" fontId="37" fillId="0" borderId="0" xfId="0" applyFont="1" applyFill="1" applyAlignment="1" applyProtection="1">
      <alignment vertical="center" wrapText="1"/>
    </xf>
    <xf numFmtId="0" fontId="54" fillId="0" borderId="9" xfId="0" applyFont="1" applyFill="1" applyBorder="1" applyAlignment="1" applyProtection="1">
      <alignment horizontal="right" vertical="center"/>
    </xf>
    <xf numFmtId="2" fontId="34" fillId="0" borderId="9" xfId="0" applyNumberFormat="1" applyFont="1" applyFill="1" applyBorder="1" applyAlignment="1" applyProtection="1">
      <alignment vertical="center" wrapText="1"/>
    </xf>
    <xf numFmtId="4" fontId="34" fillId="0" borderId="9" xfId="0" applyNumberFormat="1" applyFont="1" applyFill="1" applyBorder="1" applyAlignment="1" applyProtection="1">
      <alignment vertical="center" wrapText="1"/>
    </xf>
    <xf numFmtId="4" fontId="34" fillId="23" borderId="9" xfId="0" applyNumberFormat="1" applyFont="1" applyFill="1" applyBorder="1" applyAlignment="1" applyProtection="1">
      <alignment vertical="center"/>
    </xf>
    <xf numFmtId="4" fontId="54" fillId="0" borderId="13" xfId="0" applyNumberFormat="1" applyFont="1" applyFill="1" applyBorder="1" applyAlignment="1" applyProtection="1">
      <alignment vertical="center"/>
    </xf>
    <xf numFmtId="171" fontId="34" fillId="0" borderId="9" xfId="0" applyNumberFormat="1" applyFont="1" applyFill="1" applyBorder="1" applyAlignment="1" applyProtection="1">
      <alignment horizontal="right" vertical="center"/>
    </xf>
    <xf numFmtId="2" fontId="34" fillId="0" borderId="9" xfId="0" applyNumberFormat="1" applyFont="1" applyBorder="1" applyAlignment="1" applyProtection="1">
      <alignment vertical="center"/>
    </xf>
    <xf numFmtId="4" fontId="34" fillId="0" borderId="10" xfId="0" applyNumberFormat="1" applyFont="1" applyFill="1" applyBorder="1" applyAlignment="1" applyProtection="1">
      <alignment vertical="center"/>
    </xf>
    <xf numFmtId="4" fontId="34" fillId="23" borderId="10" xfId="0" applyNumberFormat="1" applyFont="1" applyFill="1" applyBorder="1" applyAlignment="1" applyProtection="1">
      <alignment vertical="center"/>
    </xf>
    <xf numFmtId="4" fontId="34" fillId="0" borderId="2" xfId="0" applyNumberFormat="1" applyFont="1" applyFill="1" applyBorder="1" applyAlignment="1" applyProtection="1">
      <alignment vertical="center"/>
    </xf>
    <xf numFmtId="4" fontId="34" fillId="0" borderId="3" xfId="0" applyNumberFormat="1" applyFont="1" applyFill="1" applyBorder="1" applyAlignment="1" applyProtection="1">
      <alignment vertical="center"/>
    </xf>
    <xf numFmtId="4" fontId="34" fillId="0" borderId="4" xfId="0" applyNumberFormat="1" applyFont="1" applyFill="1" applyBorder="1" applyAlignment="1" applyProtection="1">
      <alignment vertical="center"/>
    </xf>
    <xf numFmtId="4" fontId="54" fillId="0" borderId="2" xfId="0" applyNumberFormat="1" applyFont="1" applyFill="1" applyBorder="1" applyAlignment="1" applyProtection="1">
      <alignment vertical="center"/>
    </xf>
    <xf numFmtId="0" fontId="53" fillId="0" borderId="10" xfId="0" applyFont="1" applyFill="1" applyBorder="1" applyAlignment="1" applyProtection="1">
      <alignment horizontal="right" vertical="center"/>
    </xf>
    <xf numFmtId="0" fontId="53" fillId="0" borderId="10" xfId="0" applyFont="1" applyFill="1" applyBorder="1" applyAlignment="1" applyProtection="1">
      <alignment vertical="center" wrapText="1"/>
    </xf>
    <xf numFmtId="4" fontId="37" fillId="0" borderId="0" xfId="0" applyNumberFormat="1" applyFont="1" applyFill="1" applyBorder="1" applyAlignment="1" applyProtection="1">
      <alignment horizontal="center" vertical="center"/>
    </xf>
    <xf numFmtId="172" fontId="37" fillId="0" borderId="4" xfId="0" applyNumberFormat="1" applyFont="1" applyFill="1" applyBorder="1" applyAlignment="1" applyProtection="1">
      <alignment vertical="center"/>
    </xf>
    <xf numFmtId="4" fontId="37" fillId="0" borderId="10" xfId="0" applyNumberFormat="1" applyFont="1" applyFill="1" applyBorder="1" applyAlignment="1" applyProtection="1">
      <alignment vertical="center"/>
    </xf>
    <xf numFmtId="4" fontId="37" fillId="0" borderId="2" xfId="0" applyNumberFormat="1" applyFont="1" applyFill="1" applyBorder="1" applyAlignment="1" applyProtection="1">
      <alignment vertical="center"/>
    </xf>
    <xf numFmtId="4" fontId="59" fillId="22" borderId="9" xfId="0" applyNumberFormat="1" applyFont="1" applyFill="1" applyBorder="1" applyAlignment="1" applyProtection="1">
      <alignment vertical="center"/>
    </xf>
    <xf numFmtId="172" fontId="37" fillId="22" borderId="14" xfId="0" applyNumberFormat="1" applyFont="1" applyFill="1" applyBorder="1" applyAlignment="1" applyProtection="1">
      <alignment vertical="center"/>
    </xf>
    <xf numFmtId="168" fontId="53" fillId="0" borderId="9" xfId="0" applyNumberFormat="1" applyFont="1" applyFill="1" applyBorder="1" applyAlignment="1" applyProtection="1">
      <alignment horizontal="right" vertical="center"/>
    </xf>
    <xf numFmtId="4" fontId="34" fillId="15" borderId="14" xfId="0" applyNumberFormat="1" applyFont="1" applyFill="1" applyBorder="1" applyAlignment="1" applyProtection="1">
      <alignment vertical="center"/>
    </xf>
    <xf numFmtId="2" fontId="34" fillId="27" borderId="9" xfId="0" applyNumberFormat="1" applyFont="1" applyFill="1" applyBorder="1" applyAlignment="1" applyProtection="1">
      <alignment vertical="center"/>
    </xf>
    <xf numFmtId="0" fontId="54" fillId="25" borderId="6" xfId="0" applyFont="1" applyFill="1" applyBorder="1" applyAlignment="1" applyProtection="1">
      <alignment horizontal="center" vertical="center"/>
    </xf>
    <xf numFmtId="0" fontId="54" fillId="25" borderId="11" xfId="0" applyFont="1" applyFill="1" applyBorder="1" applyAlignment="1" applyProtection="1">
      <alignment horizontal="center" vertical="center"/>
    </xf>
    <xf numFmtId="0" fontId="54" fillId="20" borderId="6" xfId="0" applyFont="1" applyFill="1" applyBorder="1" applyAlignment="1" applyProtection="1">
      <alignment horizontal="center" vertical="center"/>
    </xf>
    <xf numFmtId="2" fontId="54" fillId="0" borderId="9" xfId="0" applyNumberFormat="1" applyFont="1" applyFill="1" applyBorder="1" applyAlignment="1" applyProtection="1">
      <alignment horizontal="center" vertical="center"/>
    </xf>
    <xf numFmtId="2" fontId="34" fillId="0" borderId="9" xfId="0" applyNumberFormat="1" applyFont="1" applyFill="1" applyBorder="1" applyAlignment="1" applyProtection="1">
      <alignment vertical="center"/>
    </xf>
    <xf numFmtId="2" fontId="34" fillId="0" borderId="9" xfId="0" applyNumberFormat="1" applyFont="1" applyFill="1" applyBorder="1" applyAlignment="1" applyProtection="1">
      <alignment horizontal="right" vertical="center" wrapText="1"/>
    </xf>
    <xf numFmtId="0" fontId="34" fillId="0" borderId="0" xfId="0" applyFont="1" applyAlignment="1" applyProtection="1">
      <alignment horizontal="right" vertical="center"/>
    </xf>
    <xf numFmtId="0" fontId="47" fillId="0" borderId="9" xfId="20" applyFont="1" applyFill="1" applyBorder="1" applyAlignment="1" applyProtection="1">
      <alignment vertical="center"/>
    </xf>
    <xf numFmtId="178" fontId="47" fillId="30" borderId="9" xfId="20" applyNumberFormat="1" applyFont="1" applyFill="1" applyBorder="1" applyAlignment="1" applyProtection="1">
      <alignment horizontal="right" vertical="center"/>
      <protection locked="0"/>
    </xf>
    <xf numFmtId="178" fontId="47" fillId="30" borderId="9" xfId="20" applyNumberFormat="1" applyFont="1" applyFill="1" applyBorder="1" applyAlignment="1" applyProtection="1">
      <alignment vertical="center"/>
      <protection locked="0"/>
    </xf>
    <xf numFmtId="178" fontId="47" fillId="0" borderId="9" xfId="20" applyNumberFormat="1" applyFont="1" applyFill="1" applyBorder="1" applyAlignment="1" applyProtection="1">
      <alignment vertical="center"/>
    </xf>
    <xf numFmtId="178" fontId="62" fillId="0" borderId="9" xfId="20" applyNumberFormat="1" applyFont="1" applyFill="1" applyBorder="1" applyAlignment="1" applyProtection="1">
      <alignment horizontal="right" vertical="center"/>
    </xf>
    <xf numFmtId="178" fontId="62" fillId="28" borderId="9" xfId="20" applyNumberFormat="1" applyFont="1" applyFill="1" applyBorder="1" applyAlignment="1" applyProtection="1">
      <alignment horizontal="right" vertical="center"/>
    </xf>
    <xf numFmtId="4" fontId="62" fillId="0" borderId="9" xfId="20" applyNumberFormat="1" applyFont="1" applyFill="1" applyBorder="1" applyAlignment="1" applyProtection="1">
      <alignment horizontal="right" vertical="center"/>
    </xf>
    <xf numFmtId="4" fontId="62" fillId="28" borderId="9" xfId="20" applyNumberFormat="1" applyFont="1" applyFill="1" applyBorder="1" applyAlignment="1" applyProtection="1">
      <alignment horizontal="right" vertical="center"/>
    </xf>
    <xf numFmtId="4" fontId="62" fillId="29" borderId="9" xfId="20" applyNumberFormat="1" applyFont="1" applyFill="1" applyBorder="1" applyAlignment="1" applyProtection="1">
      <alignment horizontal="right" vertical="center"/>
    </xf>
    <xf numFmtId="4" fontId="47" fillId="0" borderId="9" xfId="20" applyNumberFormat="1" applyFont="1" applyFill="1" applyBorder="1" applyAlignment="1" applyProtection="1">
      <alignment horizontal="right" vertical="center"/>
    </xf>
    <xf numFmtId="4" fontId="62" fillId="31" borderId="9" xfId="20" applyNumberFormat="1" applyFont="1" applyFill="1" applyBorder="1" applyAlignment="1" applyProtection="1">
      <alignment horizontal="right" vertical="center"/>
    </xf>
    <xf numFmtId="164" fontId="62" fillId="0" borderId="0" xfId="0" applyNumberFormat="1" applyFont="1" applyFill="1" applyAlignment="1" applyProtection="1">
      <alignment vertical="center"/>
    </xf>
    <xf numFmtId="164" fontId="62" fillId="0" borderId="9" xfId="0" applyNumberFormat="1" applyFont="1" applyFill="1" applyBorder="1" applyAlignment="1" applyProtection="1">
      <alignment vertical="center"/>
    </xf>
    <xf numFmtId="0" fontId="62" fillId="0" borderId="9" xfId="0" applyFont="1" applyFill="1" applyBorder="1" applyAlignment="1" applyProtection="1">
      <alignment horizontal="center" vertical="center"/>
    </xf>
    <xf numFmtId="179" fontId="47" fillId="30" borderId="9" xfId="20" applyNumberFormat="1" applyFont="1" applyFill="1" applyBorder="1" applyAlignment="1" applyProtection="1">
      <alignment horizontal="right" vertical="center"/>
      <protection locked="0"/>
    </xf>
    <xf numFmtId="164" fontId="47" fillId="30" borderId="9" xfId="20" applyNumberFormat="1" applyFont="1" applyFill="1" applyBorder="1" applyAlignment="1" applyProtection="1">
      <alignment horizontal="right" vertical="center"/>
      <protection locked="0"/>
    </xf>
    <xf numFmtId="165" fontId="47" fillId="30" borderId="9" xfId="20" applyNumberFormat="1" applyFont="1" applyFill="1" applyBorder="1" applyAlignment="1" applyProtection="1">
      <alignment horizontal="right" vertical="center"/>
      <protection locked="0"/>
    </xf>
    <xf numFmtId="164" fontId="47" fillId="28" borderId="9" xfId="20" applyNumberFormat="1" applyFont="1" applyFill="1" applyBorder="1" applyAlignment="1" applyProtection="1">
      <alignment horizontal="left" vertical="center"/>
    </xf>
    <xf numFmtId="172" fontId="47" fillId="28" borderId="9" xfId="20" applyNumberFormat="1" applyFont="1" applyFill="1" applyBorder="1" applyAlignment="1" applyProtection="1">
      <alignment horizontal="right" vertical="center"/>
    </xf>
    <xf numFmtId="0" fontId="47" fillId="0" borderId="0" xfId="0" applyFont="1" applyFill="1" applyBorder="1" applyAlignment="1" applyProtection="1">
      <alignment horizontal="right" vertical="center" wrapText="1"/>
    </xf>
    <xf numFmtId="4" fontId="47" fillId="28" borderId="9" xfId="20" applyNumberFormat="1" applyFont="1" applyFill="1" applyBorder="1" applyAlignment="1" applyProtection="1">
      <alignment horizontal="left" vertical="center"/>
    </xf>
    <xf numFmtId="180" fontId="34" fillId="0" borderId="0" xfId="0" applyNumberFormat="1" applyFont="1" applyAlignment="1" applyProtection="1">
      <alignment vertical="center"/>
    </xf>
    <xf numFmtId="0" fontId="35" fillId="0" borderId="0" xfId="0" applyFont="1" applyFill="1" applyAlignment="1" applyProtection="1">
      <alignment vertical="center"/>
    </xf>
    <xf numFmtId="0" fontId="36" fillId="4" borderId="9" xfId="0" applyFont="1" applyFill="1" applyBorder="1" applyAlignment="1" applyProtection="1">
      <alignment horizontal="center" vertical="center" wrapText="1"/>
    </xf>
    <xf numFmtId="0" fontId="36" fillId="4" borderId="9" xfId="0" applyFont="1" applyFill="1" applyBorder="1" applyAlignment="1" applyProtection="1">
      <alignment horizontal="center" vertical="center"/>
    </xf>
    <xf numFmtId="0" fontId="36" fillId="0" borderId="9" xfId="0" applyFont="1" applyFill="1" applyBorder="1" applyAlignment="1" applyProtection="1">
      <alignment vertical="center"/>
    </xf>
    <xf numFmtId="180" fontId="36" fillId="0" borderId="9" xfId="0" applyNumberFormat="1" applyFont="1" applyFill="1" applyBorder="1" applyAlignment="1" applyProtection="1">
      <alignment vertical="center"/>
    </xf>
    <xf numFmtId="165" fontId="36" fillId="9" borderId="9" xfId="0" applyNumberFormat="1" applyFont="1" applyFill="1" applyBorder="1" applyAlignment="1" applyProtection="1">
      <alignment vertical="center"/>
      <protection locked="0"/>
    </xf>
    <xf numFmtId="164" fontId="36" fillId="9" borderId="0" xfId="20" applyNumberFormat="1" applyFont="1" applyFill="1" applyBorder="1" applyAlignment="1" applyProtection="1">
      <alignment horizontal="right" vertical="center"/>
      <protection locked="0"/>
    </xf>
    <xf numFmtId="165" fontId="36" fillId="0" borderId="9" xfId="0" applyNumberFormat="1" applyFont="1" applyFill="1" applyBorder="1" applyAlignment="1" applyProtection="1">
      <alignment vertical="center"/>
    </xf>
    <xf numFmtId="164" fontId="36" fillId="9" borderId="9" xfId="20" applyNumberFormat="1" applyFont="1" applyFill="1" applyBorder="1" applyAlignment="1" applyProtection="1">
      <alignment horizontal="right" vertical="center"/>
      <protection locked="0"/>
    </xf>
    <xf numFmtId="0" fontId="47" fillId="0" borderId="0" xfId="20" applyFont="1" applyAlignment="1" applyProtection="1">
      <alignment vertical="center"/>
    </xf>
    <xf numFmtId="0" fontId="34" fillId="0" borderId="0" xfId="39" applyFont="1" applyFill="1" applyAlignment="1" applyProtection="1">
      <alignment vertical="center"/>
    </xf>
    <xf numFmtId="0" fontId="37" fillId="4" borderId="9" xfId="0" applyFont="1" applyFill="1" applyBorder="1" applyAlignment="1" applyProtection="1">
      <alignment vertical="center"/>
    </xf>
    <xf numFmtId="0" fontId="34" fillId="0" borderId="10" xfId="0" applyFont="1" applyFill="1" applyBorder="1" applyAlignment="1" applyProtection="1">
      <alignment vertical="center"/>
    </xf>
    <xf numFmtId="3" fontId="34" fillId="0" borderId="13" xfId="0" applyNumberFormat="1" applyFont="1" applyFill="1" applyBorder="1" applyAlignment="1" applyProtection="1">
      <alignment horizontal="right" vertical="center"/>
    </xf>
    <xf numFmtId="174" fontId="34" fillId="0" borderId="13" xfId="0" applyNumberFormat="1" applyFont="1" applyFill="1" applyBorder="1" applyAlignment="1" applyProtection="1">
      <alignment horizontal="center" vertical="center"/>
    </xf>
    <xf numFmtId="0" fontId="34" fillId="0" borderId="7" xfId="0" applyFont="1" applyFill="1" applyBorder="1" applyAlignment="1" applyProtection="1">
      <alignment horizontal="center" vertical="center"/>
    </xf>
    <xf numFmtId="174" fontId="34" fillId="0" borderId="8" xfId="0" applyNumberFormat="1" applyFont="1" applyFill="1" applyBorder="1" applyAlignment="1" applyProtection="1">
      <alignment horizontal="center" vertical="center"/>
    </xf>
    <xf numFmtId="3" fontId="34" fillId="0" borderId="9" xfId="0" applyNumberFormat="1" applyFont="1" applyFill="1" applyBorder="1" applyAlignment="1" applyProtection="1">
      <alignment horizontal="center" vertical="center" wrapText="1"/>
    </xf>
    <xf numFmtId="0" fontId="34" fillId="4" borderId="0" xfId="0" applyFont="1" applyFill="1" applyAlignment="1" applyProtection="1">
      <alignment vertical="center"/>
    </xf>
    <xf numFmtId="0" fontId="37" fillId="4" borderId="6" xfId="0" applyFont="1" applyFill="1" applyBorder="1" applyAlignment="1" applyProtection="1">
      <alignment horizontal="center" vertical="center"/>
    </xf>
    <xf numFmtId="0" fontId="37" fillId="4" borderId="7" xfId="0" applyFont="1" applyFill="1" applyBorder="1" applyAlignment="1" applyProtection="1">
      <alignment horizontal="center" vertical="center"/>
    </xf>
    <xf numFmtId="0" fontId="37" fillId="4" borderId="8" xfId="0" applyFont="1" applyFill="1" applyBorder="1" applyAlignment="1" applyProtection="1">
      <alignment horizontal="center" vertical="center"/>
    </xf>
    <xf numFmtId="4" fontId="34" fillId="0" borderId="9" xfId="39" applyNumberFormat="1" applyFont="1" applyFill="1" applyBorder="1" applyAlignment="1" applyProtection="1">
      <alignment horizontal="right" vertical="center"/>
    </xf>
    <xf numFmtId="181" fontId="34" fillId="33" borderId="9" xfId="39" applyNumberFormat="1" applyFont="1" applyFill="1" applyBorder="1" applyAlignment="1" applyProtection="1">
      <alignment horizontal="right" vertical="center"/>
      <protection locked="0"/>
    </xf>
    <xf numFmtId="0" fontId="37" fillId="34" borderId="2" xfId="0" applyFont="1" applyFill="1" applyBorder="1" applyAlignment="1" applyProtection="1">
      <alignment horizontal="center" vertical="center" wrapText="1"/>
    </xf>
    <xf numFmtId="0" fontId="37" fillId="34" borderId="3" xfId="0" applyFont="1" applyFill="1" applyBorder="1" applyAlignment="1" applyProtection="1">
      <alignment horizontal="center" vertical="center" wrapText="1"/>
    </xf>
    <xf numFmtId="181" fontId="34" fillId="15" borderId="9" xfId="39" applyNumberFormat="1" applyFont="1" applyFill="1" applyBorder="1" applyAlignment="1" applyProtection="1">
      <alignment horizontal="right" vertical="center"/>
    </xf>
    <xf numFmtId="0" fontId="37" fillId="4" borderId="15" xfId="0" applyFont="1" applyFill="1" applyBorder="1" applyAlignment="1" applyProtection="1">
      <alignment horizontal="center" vertical="center"/>
    </xf>
    <xf numFmtId="182" fontId="34" fillId="0" borderId="9" xfId="39" applyNumberFormat="1" applyFont="1" applyFill="1" applyBorder="1" applyAlignment="1" applyProtection="1">
      <alignment horizontal="right" vertical="center"/>
    </xf>
    <xf numFmtId="4" fontId="34" fillId="0" borderId="9" xfId="39" applyNumberFormat="1" applyFont="1" applyFill="1" applyBorder="1" applyAlignment="1" applyProtection="1">
      <alignment vertical="center"/>
    </xf>
    <xf numFmtId="164" fontId="34" fillId="0" borderId="9" xfId="39" applyNumberFormat="1" applyFont="1" applyFill="1" applyBorder="1" applyAlignment="1" applyProtection="1">
      <alignment vertical="center"/>
    </xf>
    <xf numFmtId="0" fontId="34" fillId="4" borderId="9" xfId="39" applyFont="1" applyFill="1" applyBorder="1" applyAlignment="1" applyProtection="1">
      <alignment horizontal="center" vertical="center"/>
    </xf>
    <xf numFmtId="2" fontId="37" fillId="4" borderId="9" xfId="39" applyNumberFormat="1" applyFont="1" applyFill="1" applyBorder="1" applyAlignment="1" applyProtection="1">
      <alignment horizontal="right" vertical="center"/>
    </xf>
    <xf numFmtId="0" fontId="37" fillId="4" borderId="0" xfId="39" applyFont="1" applyFill="1" applyBorder="1" applyAlignment="1" applyProtection="1">
      <alignment horizontal="left" vertical="center"/>
    </xf>
    <xf numFmtId="0" fontId="34" fillId="4" borderId="0" xfId="39" applyFont="1" applyFill="1" applyBorder="1" applyAlignment="1" applyProtection="1">
      <alignment horizontal="left" vertical="center"/>
    </xf>
    <xf numFmtId="2" fontId="37" fillId="0" borderId="9" xfId="39" applyNumberFormat="1" applyFont="1" applyFill="1" applyBorder="1" applyAlignment="1" applyProtection="1">
      <alignment horizontal="right" vertical="center"/>
    </xf>
    <xf numFmtId="0" fontId="34" fillId="0" borderId="9" xfId="39" applyFont="1" applyFill="1" applyBorder="1" applyAlignment="1" applyProtection="1">
      <alignment horizontal="center" vertical="center"/>
    </xf>
    <xf numFmtId="166" fontId="34" fillId="0" borderId="9" xfId="39" applyNumberFormat="1" applyFont="1" applyFill="1" applyBorder="1" applyAlignment="1" applyProtection="1">
      <alignment horizontal="right" vertical="center"/>
    </xf>
    <xf numFmtId="0" fontId="34" fillId="4" borderId="9" xfId="39" applyFont="1" applyFill="1" applyBorder="1" applyAlignment="1" applyProtection="1">
      <alignment vertical="center"/>
    </xf>
    <xf numFmtId="0" fontId="34" fillId="0" borderId="0" xfId="39" applyFont="1" applyFill="1" applyBorder="1" applyAlignment="1" applyProtection="1">
      <alignment vertical="center"/>
    </xf>
    <xf numFmtId="4" fontId="62" fillId="35" borderId="9" xfId="20" applyNumberFormat="1" applyFont="1" applyFill="1" applyBorder="1" applyAlignment="1" applyProtection="1">
      <alignment horizontal="right" vertical="center"/>
    </xf>
    <xf numFmtId="0" fontId="34" fillId="25" borderId="7" xfId="0" applyFont="1" applyFill="1" applyBorder="1" applyAlignment="1" applyProtection="1">
      <alignment horizontal="center" vertical="center" wrapText="1"/>
    </xf>
    <xf numFmtId="2" fontId="54" fillId="0" borderId="14" xfId="0" applyNumberFormat="1" applyFont="1" applyFill="1" applyBorder="1" applyAlignment="1" applyProtection="1">
      <alignment horizontal="center" vertical="center"/>
    </xf>
    <xf numFmtId="2" fontId="34" fillId="27" borderId="10" xfId="0" applyNumberFormat="1" applyFont="1" applyFill="1" applyBorder="1" applyAlignment="1" applyProtection="1">
      <alignment vertical="center"/>
    </xf>
    <xf numFmtId="2" fontId="34" fillId="4" borderId="17" xfId="0" applyNumberFormat="1" applyFont="1" applyFill="1" applyBorder="1" applyAlignment="1" applyProtection="1">
      <alignment horizontal="center" vertical="center"/>
    </xf>
    <xf numFmtId="2" fontId="34" fillId="0" borderId="17" xfId="0" applyNumberFormat="1" applyFont="1" applyFill="1" applyBorder="1" applyAlignment="1" applyProtection="1">
      <alignment horizontal="center" vertical="center"/>
    </xf>
    <xf numFmtId="3" fontId="34" fillId="0" borderId="12" xfId="0" applyNumberFormat="1" applyFont="1" applyFill="1" applyBorder="1" applyAlignment="1" applyProtection="1">
      <alignment horizontal="right" vertical="center"/>
    </xf>
    <xf numFmtId="0" fontId="34" fillId="4" borderId="11" xfId="0" applyFont="1" applyFill="1" applyBorder="1" applyAlignment="1" applyProtection="1">
      <alignment horizontal="center" vertical="center" wrapText="1"/>
    </xf>
    <xf numFmtId="4" fontId="34" fillId="15" borderId="13" xfId="0" applyNumberFormat="1" applyFont="1" applyFill="1" applyBorder="1" applyAlignment="1" applyProtection="1">
      <alignment vertical="center"/>
    </xf>
    <xf numFmtId="4" fontId="34" fillId="9" borderId="13" xfId="0" applyNumberFormat="1" applyFont="1" applyFill="1" applyBorder="1" applyAlignment="1" applyProtection="1">
      <alignment vertical="center"/>
      <protection locked="0"/>
    </xf>
    <xf numFmtId="4" fontId="34" fillId="9" borderId="14" xfId="0" applyNumberFormat="1" applyFont="1" applyFill="1" applyBorder="1" applyAlignment="1" applyProtection="1">
      <alignment vertical="center"/>
      <protection locked="0"/>
    </xf>
    <xf numFmtId="4" fontId="34" fillId="0" borderId="14" xfId="0" applyNumberFormat="1" applyFont="1" applyFill="1" applyBorder="1" applyAlignment="1" applyProtection="1">
      <alignment horizontal="right" vertical="center"/>
    </xf>
    <xf numFmtId="167" fontId="34" fillId="9" borderId="10" xfId="0" applyNumberFormat="1" applyFont="1" applyFill="1" applyBorder="1" applyAlignment="1" applyProtection="1">
      <alignment horizontal="right" vertical="center"/>
      <protection locked="0"/>
    </xf>
    <xf numFmtId="0" fontId="35" fillId="0" borderId="17" xfId="0" applyFont="1" applyBorder="1" applyAlignment="1" applyProtection="1">
      <alignment vertical="center"/>
    </xf>
    <xf numFmtId="14" fontId="68" fillId="15" borderId="0" xfId="0" applyNumberFormat="1" applyFont="1" applyFill="1" applyBorder="1" applyAlignment="1" applyProtection="1">
      <alignment horizontal="right" vertical="center"/>
    </xf>
    <xf numFmtId="164" fontId="34" fillId="37" borderId="17" xfId="0" applyNumberFormat="1" applyFont="1" applyFill="1" applyBorder="1" applyAlignment="1" applyProtection="1">
      <alignment horizontal="right" vertical="center"/>
    </xf>
    <xf numFmtId="49" fontId="34" fillId="9" borderId="0" xfId="0" applyNumberFormat="1" applyFont="1" applyFill="1" applyBorder="1" applyAlignment="1" applyProtection="1">
      <alignment horizontal="left" vertical="center"/>
      <protection locked="0"/>
    </xf>
    <xf numFmtId="49" fontId="34" fillId="9" borderId="0" xfId="0" applyNumberFormat="1" applyFont="1" applyFill="1" applyBorder="1" applyAlignment="1" applyProtection="1">
      <alignment vertical="center"/>
      <protection locked="0"/>
    </xf>
    <xf numFmtId="0" fontId="34" fillId="0" borderId="0" xfId="0" applyFont="1" applyFill="1" applyBorder="1" applyAlignment="1" applyProtection="1">
      <alignment horizontal="center" vertical="center"/>
    </xf>
    <xf numFmtId="164" fontId="34" fillId="0" borderId="13" xfId="0" applyNumberFormat="1" applyFont="1" applyFill="1" applyBorder="1" applyAlignment="1" applyProtection="1">
      <alignment horizontal="right" vertical="center"/>
    </xf>
    <xf numFmtId="166" fontId="34" fillId="0" borderId="9" xfId="0" applyNumberFormat="1" applyFont="1" applyFill="1" applyBorder="1" applyAlignment="1" applyProtection="1">
      <alignment horizontal="right" vertical="center"/>
    </xf>
    <xf numFmtId="0" fontId="37" fillId="4" borderId="9" xfId="0" applyFont="1" applyFill="1" applyBorder="1" applyAlignment="1" applyProtection="1">
      <alignment horizontal="center" vertical="center" wrapText="1"/>
    </xf>
    <xf numFmtId="4" fontId="34" fillId="0" borderId="17" xfId="0" applyNumberFormat="1" applyFont="1" applyFill="1" applyBorder="1" applyAlignment="1" applyProtection="1">
      <alignment horizontal="center" vertical="center"/>
    </xf>
    <xf numFmtId="0" fontId="37" fillId="4" borderId="9" xfId="0" applyFont="1" applyFill="1" applyBorder="1" applyAlignment="1" applyProtection="1">
      <alignment horizontal="center" vertical="center"/>
    </xf>
    <xf numFmtId="0" fontId="37" fillId="4" borderId="16" xfId="0" applyFont="1" applyFill="1" applyBorder="1" applyAlignment="1" applyProtection="1">
      <alignment horizontal="center" vertical="center"/>
    </xf>
    <xf numFmtId="0" fontId="37" fillId="4" borderId="0" xfId="0" applyFont="1" applyFill="1" applyBorder="1" applyAlignment="1" applyProtection="1">
      <alignment horizontal="center" vertical="center"/>
    </xf>
    <xf numFmtId="0" fontId="47" fillId="30" borderId="9" xfId="20" applyNumberFormat="1" applyFont="1" applyFill="1" applyBorder="1" applyAlignment="1" applyProtection="1">
      <alignment horizontal="right" vertical="center"/>
      <protection locked="0"/>
    </xf>
    <xf numFmtId="0" fontId="0" fillId="0" borderId="0" xfId="0" applyProtection="1"/>
    <xf numFmtId="4" fontId="54" fillId="38" borderId="9" xfId="0" applyNumberFormat="1" applyFont="1" applyFill="1" applyBorder="1" applyAlignment="1" applyProtection="1">
      <alignment horizontal="right" vertical="center"/>
    </xf>
    <xf numFmtId="166" fontId="34" fillId="0" borderId="19" xfId="0" applyNumberFormat="1" applyFont="1" applyFill="1" applyBorder="1" applyAlignment="1" applyProtection="1">
      <alignment horizontal="center" vertical="center"/>
    </xf>
    <xf numFmtId="0" fontId="34" fillId="0" borderId="19" xfId="0" applyFont="1" applyFill="1" applyBorder="1" applyAlignment="1" applyProtection="1">
      <alignment horizontal="center" vertical="center"/>
    </xf>
    <xf numFmtId="4" fontId="34" fillId="0" borderId="18" xfId="0" applyNumberFormat="1" applyFont="1" applyFill="1" applyBorder="1" applyAlignment="1" applyProtection="1">
      <alignment horizontal="centerContinuous" vertical="center"/>
    </xf>
    <xf numFmtId="4" fontId="34" fillId="0" borderId="19" xfId="0" applyNumberFormat="1" applyFont="1" applyFill="1" applyBorder="1" applyAlignment="1" applyProtection="1">
      <alignment horizontal="centerContinuous" vertical="center"/>
    </xf>
    <xf numFmtId="4" fontId="34" fillId="0" borderId="17" xfId="0" applyNumberFormat="1" applyFont="1" applyFill="1" applyBorder="1" applyAlignment="1" applyProtection="1">
      <alignment horizontal="centerContinuous" vertical="center"/>
    </xf>
    <xf numFmtId="184" fontId="37" fillId="9" borderId="9" xfId="0" applyNumberFormat="1" applyFont="1" applyFill="1" applyBorder="1" applyAlignment="1" applyProtection="1">
      <alignment horizontal="centerContinuous" vertical="center" wrapText="1"/>
      <protection locked="0"/>
    </xf>
    <xf numFmtId="4" fontId="37" fillId="0" borderId="9" xfId="0" applyNumberFormat="1" applyFont="1" applyFill="1" applyBorder="1" applyAlignment="1" applyProtection="1">
      <alignment horizontal="centerContinuous" vertical="center"/>
    </xf>
    <xf numFmtId="167" fontId="47" fillId="30" borderId="9" xfId="20" applyNumberFormat="1" applyFont="1" applyFill="1" applyBorder="1" applyAlignment="1" applyProtection="1">
      <alignment horizontal="right" vertical="center"/>
      <protection locked="0"/>
    </xf>
    <xf numFmtId="167" fontId="62" fillId="0" borderId="9" xfId="20" applyNumberFormat="1" applyFont="1" applyFill="1" applyBorder="1" applyAlignment="1" applyProtection="1">
      <alignment horizontal="right" vertical="center"/>
    </xf>
    <xf numFmtId="0" fontId="62" fillId="0" borderId="9" xfId="20" applyFont="1" applyFill="1" applyBorder="1" applyAlignment="1" applyProtection="1">
      <alignment horizontal="left" vertical="center"/>
    </xf>
    <xf numFmtId="0" fontId="51" fillId="0" borderId="9" xfId="20" applyFont="1" applyFill="1" applyBorder="1" applyAlignment="1" applyProtection="1">
      <alignment horizontal="center" vertical="center" wrapText="1"/>
    </xf>
    <xf numFmtId="0" fontId="62" fillId="33" borderId="9" xfId="0" applyFont="1" applyFill="1" applyBorder="1" applyAlignment="1" applyProtection="1">
      <alignment horizontal="center" vertical="center"/>
      <protection locked="0"/>
    </xf>
    <xf numFmtId="179" fontId="62" fillId="30" borderId="9" xfId="20" applyNumberFormat="1" applyFont="1" applyFill="1" applyBorder="1" applyAlignment="1" applyProtection="1">
      <alignment horizontal="right" vertical="center"/>
      <protection locked="0"/>
    </xf>
    <xf numFmtId="0" fontId="34" fillId="0" borderId="0" xfId="0" applyFont="1" applyFill="1" applyBorder="1" applyAlignment="1" applyProtection="1">
      <alignment horizontal="center" vertical="center"/>
    </xf>
    <xf numFmtId="0" fontId="34" fillId="4" borderId="9" xfId="0" applyFont="1" applyFill="1" applyBorder="1" applyAlignment="1" applyProtection="1">
      <alignment horizontal="center" vertical="center" wrapText="1"/>
    </xf>
    <xf numFmtId="0" fontId="53" fillId="0" borderId="9" xfId="0" applyFont="1" applyFill="1" applyBorder="1" applyAlignment="1" applyProtection="1">
      <alignment vertical="center" wrapText="1"/>
    </xf>
    <xf numFmtId="0" fontId="54" fillId="0" borderId="9" xfId="0" applyFont="1" applyFill="1" applyBorder="1" applyAlignment="1" applyProtection="1">
      <alignment vertical="center" wrapText="1"/>
    </xf>
    <xf numFmtId="166" fontId="34" fillId="0" borderId="9" xfId="0" applyNumberFormat="1" applyFont="1" applyFill="1" applyBorder="1" applyAlignment="1" applyProtection="1">
      <alignment horizontal="right" vertical="center"/>
    </xf>
    <xf numFmtId="0" fontId="46" fillId="0" borderId="3" xfId="0" applyFont="1" applyFill="1" applyBorder="1" applyAlignment="1" applyProtection="1">
      <alignment horizontal="center" vertical="center"/>
    </xf>
    <xf numFmtId="0" fontId="34" fillId="0" borderId="0" xfId="0" applyFont="1" applyFill="1" applyBorder="1" applyAlignment="1" applyProtection="1">
      <alignment horizontal="left" vertical="center"/>
    </xf>
    <xf numFmtId="0" fontId="34" fillId="9" borderId="0" xfId="0" applyFont="1" applyFill="1" applyBorder="1" applyAlignment="1" applyProtection="1">
      <alignment horizontal="left" vertical="center"/>
      <protection locked="0"/>
    </xf>
    <xf numFmtId="0" fontId="34" fillId="0" borderId="0" xfId="0" applyFont="1" applyFill="1" applyBorder="1" applyAlignment="1" applyProtection="1">
      <alignment horizontal="center" vertical="center"/>
    </xf>
    <xf numFmtId="49" fontId="34" fillId="9" borderId="0" xfId="0" applyNumberFormat="1" applyFont="1" applyFill="1" applyBorder="1" applyAlignment="1" applyProtection="1">
      <alignment horizontal="left" vertical="center"/>
      <protection locked="0"/>
    </xf>
    <xf numFmtId="49" fontId="34" fillId="9" borderId="0" xfId="0" applyNumberFormat="1" applyFont="1" applyFill="1" applyBorder="1" applyAlignment="1" applyProtection="1">
      <alignment vertical="center"/>
      <protection locked="0"/>
    </xf>
    <xf numFmtId="0" fontId="0" fillId="9" borderId="0" xfId="0" applyFill="1" applyBorder="1" applyProtection="1">
      <protection locked="0"/>
    </xf>
    <xf numFmtId="0" fontId="40"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center" vertical="center"/>
    </xf>
    <xf numFmtId="183" fontId="33" fillId="4" borderId="5" xfId="0" applyNumberFormat="1" applyFont="1" applyFill="1" applyBorder="1" applyAlignment="1" applyProtection="1">
      <alignment horizontal="center" vertical="center"/>
    </xf>
    <xf numFmtId="0" fontId="34" fillId="0" borderId="0" xfId="0" applyFont="1" applyFill="1" applyBorder="1" applyAlignment="1" applyProtection="1">
      <alignment horizontal="left" vertical="center" wrapText="1"/>
    </xf>
    <xf numFmtId="0" fontId="0" fillId="11" borderId="0" xfId="0" applyFill="1" applyBorder="1" applyProtection="1">
      <protection locked="0"/>
    </xf>
    <xf numFmtId="0" fontId="43" fillId="0" borderId="0" xfId="0" applyFont="1" applyFill="1" applyBorder="1" applyAlignment="1" applyProtection="1">
      <alignment horizontal="center" vertical="center" wrapText="1"/>
    </xf>
    <xf numFmtId="0" fontId="33" fillId="4" borderId="10" xfId="0" applyFont="1" applyFill="1" applyBorder="1" applyAlignment="1" applyProtection="1">
      <alignment horizontal="center" vertical="center"/>
    </xf>
    <xf numFmtId="0" fontId="36" fillId="4" borderId="5" xfId="0" applyFont="1" applyFill="1" applyBorder="1" applyAlignment="1" applyProtection="1">
      <alignment horizontal="center" vertical="center"/>
    </xf>
    <xf numFmtId="0" fontId="36" fillId="4" borderId="11" xfId="0" applyFont="1" applyFill="1" applyBorder="1" applyAlignment="1" applyProtection="1">
      <alignment horizontal="center" vertical="center"/>
    </xf>
    <xf numFmtId="0" fontId="43" fillId="0" borderId="0" xfId="0" applyFont="1" applyFill="1" applyBorder="1" applyAlignment="1" applyProtection="1">
      <alignment horizontal="left" vertical="center" wrapText="1"/>
    </xf>
    <xf numFmtId="0" fontId="34" fillId="0" borderId="17" xfId="0" applyFont="1" applyFill="1" applyBorder="1" applyAlignment="1" applyProtection="1">
      <alignment vertical="center"/>
    </xf>
    <xf numFmtId="0" fontId="34" fillId="0" borderId="18" xfId="0" applyFont="1" applyFill="1" applyBorder="1" applyAlignment="1" applyProtection="1">
      <alignment vertical="center"/>
    </xf>
    <xf numFmtId="0" fontId="0" fillId="0" borderId="7" xfId="0" applyFill="1" applyBorder="1" applyProtection="1"/>
    <xf numFmtId="0" fontId="0" fillId="15" borderId="8" xfId="0" applyFill="1" applyBorder="1" applyProtection="1"/>
    <xf numFmtId="0" fontId="0" fillId="15" borderId="16" xfId="0" applyFill="1" applyBorder="1" applyProtection="1"/>
    <xf numFmtId="0" fontId="54" fillId="25" borderId="4" xfId="0" applyFont="1" applyFill="1" applyBorder="1" applyAlignment="1" applyProtection="1">
      <alignment horizontal="center" vertical="center" wrapText="1"/>
    </xf>
    <xf numFmtId="0" fontId="54" fillId="25" borderId="10" xfId="0" applyFont="1" applyFill="1" applyBorder="1" applyAlignment="1" applyProtection="1">
      <alignment horizontal="center" vertical="center" wrapText="1"/>
    </xf>
    <xf numFmtId="0" fontId="54" fillId="0" borderId="17" xfId="0" applyFont="1" applyFill="1" applyBorder="1" applyAlignment="1" applyProtection="1">
      <alignment horizontal="center" vertical="center" wrapText="1"/>
    </xf>
    <xf numFmtId="0" fontId="54" fillId="0" borderId="18" xfId="0" applyFont="1" applyFill="1" applyBorder="1" applyAlignment="1" applyProtection="1">
      <alignment horizontal="center" vertical="center" wrapText="1"/>
    </xf>
    <xf numFmtId="0" fontId="54" fillId="20" borderId="4" xfId="0" applyFont="1" applyFill="1" applyBorder="1" applyAlignment="1" applyProtection="1">
      <alignment horizontal="center" vertical="center" wrapText="1"/>
    </xf>
    <xf numFmtId="0" fontId="0" fillId="0" borderId="12" xfId="0" applyFill="1" applyBorder="1" applyProtection="1"/>
    <xf numFmtId="4" fontId="37" fillId="22" borderId="9" xfId="0" applyNumberFormat="1" applyFont="1" applyFill="1" applyBorder="1" applyAlignment="1" applyProtection="1">
      <alignment horizontal="center" vertical="center"/>
    </xf>
    <xf numFmtId="4" fontId="37" fillId="24" borderId="12" xfId="0" applyNumberFormat="1" applyFont="1" applyFill="1" applyBorder="1" applyAlignment="1" applyProtection="1">
      <alignment horizontal="center" vertical="center"/>
    </xf>
    <xf numFmtId="4" fontId="37" fillId="25" borderId="12" xfId="0" applyNumberFormat="1" applyFont="1" applyFill="1" applyBorder="1" applyAlignment="1" applyProtection="1">
      <alignment horizontal="center" vertical="center"/>
    </xf>
    <xf numFmtId="4" fontId="37" fillId="25" borderId="3" xfId="0" applyNumberFormat="1" applyFont="1" applyFill="1" applyBorder="1" applyAlignment="1" applyProtection="1">
      <alignment horizontal="center" vertical="center"/>
    </xf>
    <xf numFmtId="4" fontId="37" fillId="26" borderId="12" xfId="0" applyNumberFormat="1" applyFont="1" applyFill="1" applyBorder="1" applyAlignment="1" applyProtection="1">
      <alignment horizontal="center" vertical="center"/>
    </xf>
    <xf numFmtId="4" fontId="37" fillId="26" borderId="3" xfId="0" applyNumberFormat="1" applyFont="1" applyFill="1" applyBorder="1" applyAlignment="1" applyProtection="1">
      <alignment horizontal="center" vertical="center"/>
    </xf>
    <xf numFmtId="0" fontId="54" fillId="4" borderId="9" xfId="0" applyFont="1" applyFill="1" applyBorder="1" applyAlignment="1" applyProtection="1">
      <alignment horizontal="center" vertical="center" wrapText="1"/>
    </xf>
    <xf numFmtId="0" fontId="46" fillId="0" borderId="9" xfId="0" applyFont="1" applyFill="1" applyBorder="1" applyAlignment="1" applyProtection="1">
      <alignment horizontal="center" vertical="center" wrapText="1"/>
    </xf>
    <xf numFmtId="4" fontId="34" fillId="14" borderId="9" xfId="0" applyNumberFormat="1" applyFont="1" applyFill="1" applyBorder="1" applyAlignment="1" applyProtection="1">
      <alignment horizontal="center" vertical="center" wrapText="1"/>
    </xf>
    <xf numFmtId="164" fontId="34" fillId="14" borderId="9" xfId="0" applyNumberFormat="1" applyFont="1" applyFill="1" applyBorder="1" applyAlignment="1" applyProtection="1">
      <alignment horizontal="center" vertical="center"/>
    </xf>
    <xf numFmtId="173" fontId="34" fillId="14" borderId="13" xfId="0" applyNumberFormat="1" applyFont="1" applyFill="1" applyBorder="1" applyAlignment="1" applyProtection="1">
      <alignment horizontal="center" vertical="center" wrapText="1"/>
    </xf>
    <xf numFmtId="0" fontId="34" fillId="14" borderId="9" xfId="0" applyFont="1" applyFill="1" applyBorder="1" applyAlignment="1" applyProtection="1">
      <alignment horizontal="center" vertical="center"/>
    </xf>
    <xf numFmtId="0" fontId="34" fillId="4" borderId="0" xfId="0" applyFont="1" applyFill="1" applyBorder="1" applyAlignment="1" applyProtection="1">
      <alignment horizontal="center" vertical="center" wrapText="1"/>
    </xf>
    <xf numFmtId="169" fontId="34" fillId="9" borderId="14" xfId="0" applyNumberFormat="1"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54" fillId="4" borderId="17" xfId="0" applyFont="1" applyFill="1" applyBorder="1" applyAlignment="1" applyProtection="1">
      <alignment horizontal="center" vertical="center" wrapText="1"/>
    </xf>
    <xf numFmtId="4" fontId="34" fillId="4" borderId="20" xfId="0" applyNumberFormat="1" applyFont="1" applyFill="1" applyBorder="1" applyAlignment="1" applyProtection="1">
      <alignment horizontal="center" vertical="center"/>
    </xf>
    <xf numFmtId="0" fontId="53" fillId="0" borderId="9" xfId="0" applyFont="1" applyFill="1" applyBorder="1" applyAlignment="1" applyProtection="1">
      <alignment vertical="center" wrapText="1"/>
    </xf>
    <xf numFmtId="0" fontId="34" fillId="20" borderId="6" xfId="0" applyFont="1" applyFill="1" applyBorder="1" applyAlignment="1" applyProtection="1">
      <alignment horizontal="right" vertical="center" wrapText="1"/>
    </xf>
    <xf numFmtId="0" fontId="53" fillId="4" borderId="9" xfId="0" applyFont="1" applyFill="1" applyBorder="1" applyAlignment="1" applyProtection="1">
      <alignment horizontal="right" vertical="center"/>
    </xf>
    <xf numFmtId="0" fontId="37" fillId="4" borderId="9" xfId="0" applyFont="1" applyFill="1" applyBorder="1" applyAlignment="1" applyProtection="1">
      <alignment horizontal="center" vertical="center" wrapText="1"/>
    </xf>
    <xf numFmtId="0" fontId="34" fillId="13" borderId="9" xfId="0" applyFont="1" applyFill="1" applyBorder="1" applyAlignment="1" applyProtection="1">
      <alignment horizontal="center" vertical="center" wrapText="1"/>
    </xf>
    <xf numFmtId="4" fontId="34" fillId="13" borderId="9" xfId="0" applyNumberFormat="1" applyFont="1" applyFill="1" applyBorder="1" applyAlignment="1" applyProtection="1">
      <alignment horizontal="center" vertical="center" wrapText="1"/>
    </xf>
    <xf numFmtId="4" fontId="34" fillId="4" borderId="10" xfId="0" applyNumberFormat="1" applyFont="1" applyFill="1" applyBorder="1" applyAlignment="1" applyProtection="1">
      <alignment horizontal="center" vertical="center"/>
    </xf>
    <xf numFmtId="4" fontId="46" fillId="22" borderId="9" xfId="0" applyNumberFormat="1" applyFont="1" applyFill="1" applyBorder="1" applyAlignment="1" applyProtection="1">
      <alignment horizontal="center" vertical="center" wrapText="1"/>
    </xf>
    <xf numFmtId="0" fontId="34" fillId="4" borderId="0" xfId="0" applyFont="1" applyFill="1" applyBorder="1" applyAlignment="1" applyProtection="1">
      <alignment horizontal="center" vertical="center"/>
    </xf>
    <xf numFmtId="175" fontId="37" fillId="18" borderId="14" xfId="0" applyNumberFormat="1" applyFont="1" applyFill="1" applyBorder="1" applyAlignment="1" applyProtection="1">
      <alignment horizontal="center" vertical="center"/>
    </xf>
    <xf numFmtId="0" fontId="54" fillId="0" borderId="9" xfId="0" applyFont="1" applyFill="1" applyBorder="1" applyAlignment="1" applyProtection="1">
      <alignment vertical="center" wrapText="1"/>
    </xf>
    <xf numFmtId="4" fontId="34" fillId="20" borderId="10" xfId="0" applyNumberFormat="1" applyFont="1" applyFill="1" applyBorder="1" applyAlignment="1" applyProtection="1">
      <alignment horizontal="center" vertical="center" wrapText="1"/>
    </xf>
    <xf numFmtId="166" fontId="34" fillId="0" borderId="9" xfId="0" applyNumberFormat="1" applyFont="1" applyFill="1" applyBorder="1" applyAlignment="1" applyProtection="1">
      <alignment horizontal="right" vertical="center"/>
    </xf>
    <xf numFmtId="166" fontId="34" fillId="0" borderId="9" xfId="0" applyNumberFormat="1" applyFont="1" applyFill="1" applyBorder="1" applyAlignment="1" applyProtection="1">
      <alignment horizontal="right" vertical="center" wrapText="1"/>
    </xf>
    <xf numFmtId="166" fontId="37" fillId="18" borderId="9" xfId="0" applyNumberFormat="1" applyFont="1" applyFill="1" applyBorder="1" applyAlignment="1" applyProtection="1">
      <alignment horizontal="right" vertical="center"/>
    </xf>
    <xf numFmtId="0" fontId="53" fillId="0" borderId="9" xfId="0" applyFont="1" applyFill="1" applyBorder="1" applyAlignment="1" applyProtection="1">
      <alignment horizontal="left" vertical="center" wrapText="1"/>
    </xf>
    <xf numFmtId="0" fontId="34" fillId="10" borderId="0" xfId="0" applyFont="1" applyFill="1" applyBorder="1" applyAlignment="1" applyProtection="1">
      <alignment horizontal="left" vertical="center" wrapText="1"/>
      <protection locked="0"/>
    </xf>
    <xf numFmtId="0" fontId="34" fillId="20" borderId="9" xfId="0" applyFont="1" applyFill="1" applyBorder="1" applyAlignment="1" applyProtection="1">
      <alignment horizontal="center" vertical="center" wrapText="1"/>
    </xf>
    <xf numFmtId="0" fontId="0" fillId="15" borderId="9" xfId="0" applyFill="1" applyBorder="1" applyProtection="1"/>
    <xf numFmtId="0" fontId="0" fillId="0" borderId="9" xfId="0" applyFill="1" applyBorder="1" applyProtection="1"/>
    <xf numFmtId="0" fontId="54" fillId="0" borderId="9" xfId="0" applyFont="1" applyFill="1" applyBorder="1" applyAlignment="1" applyProtection="1">
      <alignment horizontal="center" vertical="center" wrapText="1"/>
    </xf>
    <xf numFmtId="4" fontId="34" fillId="0" borderId="9" xfId="0" applyNumberFormat="1" applyFont="1" applyFill="1" applyBorder="1" applyAlignment="1" applyProtection="1">
      <alignment horizontal="center" vertical="center" wrapText="1"/>
    </xf>
    <xf numFmtId="49" fontId="54" fillId="36" borderId="15" xfId="0" applyNumberFormat="1" applyFont="1" applyFill="1" applyBorder="1" applyAlignment="1" applyProtection="1">
      <alignment horizontal="center" vertical="center"/>
    </xf>
    <xf numFmtId="49" fontId="54" fillId="36" borderId="0" xfId="0" applyNumberFormat="1" applyFont="1" applyFill="1" applyBorder="1" applyAlignment="1" applyProtection="1">
      <alignment horizontal="center" vertical="center"/>
    </xf>
    <xf numFmtId="49" fontId="54" fillId="36" borderId="16" xfId="0" applyNumberFormat="1" applyFont="1" applyFill="1" applyBorder="1" applyAlignment="1" applyProtection="1">
      <alignment horizontal="center" vertical="center"/>
    </xf>
    <xf numFmtId="49" fontId="54" fillId="36" borderId="6" xfId="0" applyNumberFormat="1" applyFont="1" applyFill="1" applyBorder="1" applyAlignment="1" applyProtection="1">
      <alignment horizontal="center" vertical="center"/>
    </xf>
    <xf numFmtId="49" fontId="54" fillId="36" borderId="7" xfId="0" applyNumberFormat="1" applyFont="1" applyFill="1" applyBorder="1" applyAlignment="1" applyProtection="1">
      <alignment horizontal="center" vertical="center"/>
    </xf>
    <xf numFmtId="49" fontId="54" fillId="36" borderId="8" xfId="0" applyNumberFormat="1" applyFont="1" applyFill="1" applyBorder="1" applyAlignment="1" applyProtection="1">
      <alignment horizontal="center" vertical="center"/>
    </xf>
    <xf numFmtId="0" fontId="34" fillId="0" borderId="13" xfId="0" applyFont="1" applyFill="1" applyBorder="1" applyAlignment="1" applyProtection="1">
      <alignment horizontal="right" vertical="center" wrapText="1"/>
    </xf>
    <xf numFmtId="0" fontId="34" fillId="4" borderId="9" xfId="0" applyFont="1" applyFill="1" applyBorder="1" applyAlignment="1" applyProtection="1">
      <alignment horizontal="center" vertical="center" wrapText="1"/>
    </xf>
    <xf numFmtId="175" fontId="37" fillId="18" borderId="9" xfId="0" applyNumberFormat="1" applyFont="1" applyFill="1" applyBorder="1" applyAlignment="1" applyProtection="1">
      <alignment horizontal="right" vertical="center"/>
    </xf>
    <xf numFmtId="164" fontId="34" fillId="0" borderId="0" xfId="0" applyNumberFormat="1" applyFont="1" applyFill="1" applyBorder="1" applyAlignment="1" applyProtection="1">
      <alignment horizontal="right" vertical="center"/>
    </xf>
    <xf numFmtId="0" fontId="34" fillId="0" borderId="13" xfId="0" applyFont="1" applyFill="1" applyBorder="1" applyAlignment="1" applyProtection="1">
      <alignment horizontal="right" vertical="center"/>
    </xf>
    <xf numFmtId="164" fontId="34" fillId="0" borderId="13" xfId="0" applyNumberFormat="1" applyFont="1" applyFill="1" applyBorder="1" applyAlignment="1" applyProtection="1">
      <alignment horizontal="right" vertical="center"/>
    </xf>
    <xf numFmtId="0" fontId="34" fillId="0" borderId="14" xfId="0" applyFont="1" applyFill="1" applyBorder="1" applyAlignment="1" applyProtection="1">
      <alignment horizontal="left" vertical="center"/>
    </xf>
    <xf numFmtId="0" fontId="48" fillId="12" borderId="9" xfId="0" applyFont="1" applyFill="1" applyBorder="1" applyAlignment="1" applyProtection="1">
      <alignment horizontal="center" vertical="center" wrapText="1"/>
    </xf>
    <xf numFmtId="0" fontId="36" fillId="13" borderId="9" xfId="0" applyFont="1" applyFill="1" applyBorder="1" applyAlignment="1" applyProtection="1">
      <alignment horizontal="center" vertical="center"/>
    </xf>
    <xf numFmtId="0" fontId="36" fillId="4" borderId="12" xfId="0" applyFont="1" applyFill="1" applyBorder="1" applyAlignment="1" applyProtection="1">
      <alignment horizontal="center" vertical="center"/>
    </xf>
    <xf numFmtId="0" fontId="36" fillId="14" borderId="9" xfId="0" applyFont="1" applyFill="1" applyBorder="1" applyAlignment="1" applyProtection="1">
      <alignment horizontal="center" vertical="center"/>
    </xf>
    <xf numFmtId="0" fontId="36" fillId="12" borderId="9" xfId="0" applyFont="1" applyFill="1" applyBorder="1" applyAlignment="1" applyProtection="1">
      <alignment horizontal="center" vertical="center" wrapText="1"/>
    </xf>
    <xf numFmtId="0" fontId="0" fillId="0" borderId="10" xfId="0" applyFill="1" applyBorder="1" applyProtection="1"/>
    <xf numFmtId="166" fontId="34" fillId="10" borderId="13" xfId="0" applyNumberFormat="1" applyFont="1" applyFill="1" applyBorder="1" applyAlignment="1" applyProtection="1">
      <alignment horizontal="right" vertical="center" wrapText="1"/>
      <protection locked="0"/>
    </xf>
    <xf numFmtId="166" fontId="34" fillId="10" borderId="2" xfId="0" applyNumberFormat="1" applyFont="1" applyFill="1" applyBorder="1" applyAlignment="1" applyProtection="1">
      <alignment horizontal="right" vertical="center" wrapText="1"/>
      <protection locked="0"/>
    </xf>
    <xf numFmtId="164" fontId="34" fillId="0" borderId="14" xfId="0" applyNumberFormat="1" applyFont="1" applyFill="1" applyBorder="1" applyAlignment="1" applyProtection="1">
      <alignment horizontal="left" vertical="center"/>
    </xf>
    <xf numFmtId="164" fontId="34" fillId="0" borderId="7" xfId="0" applyNumberFormat="1" applyFont="1" applyFill="1" applyBorder="1" applyAlignment="1" applyProtection="1">
      <alignment horizontal="left" vertical="center"/>
    </xf>
    <xf numFmtId="0" fontId="47" fillId="0" borderId="0" xfId="0" applyFont="1" applyFill="1" applyBorder="1" applyAlignment="1" applyProtection="1">
      <alignment horizontal="left" vertical="center" wrapText="1"/>
    </xf>
    <xf numFmtId="0" fontId="0" fillId="0" borderId="0" xfId="0" applyFill="1" applyBorder="1" applyProtection="1"/>
    <xf numFmtId="0" fontId="39" fillId="0" borderId="0" xfId="0" applyFont="1" applyFill="1" applyBorder="1" applyAlignment="1" applyProtection="1">
      <alignment horizontal="left" vertical="center" wrapText="1"/>
    </xf>
    <xf numFmtId="0" fontId="47" fillId="33" borderId="0" xfId="0" applyFont="1" applyFill="1" applyBorder="1" applyAlignment="1" applyProtection="1">
      <alignment horizontal="left" vertical="center" wrapText="1"/>
      <protection locked="0"/>
    </xf>
    <xf numFmtId="0" fontId="47" fillId="0" borderId="9" xfId="20" applyFont="1" applyFill="1" applyBorder="1" applyAlignment="1" applyProtection="1">
      <alignment horizontal="left" vertical="center"/>
    </xf>
    <xf numFmtId="0" fontId="47" fillId="0" borderId="9" xfId="20" applyFont="1" applyFill="1" applyBorder="1" applyAlignment="1" applyProtection="1">
      <alignment horizontal="right" vertical="center"/>
    </xf>
    <xf numFmtId="0" fontId="47" fillId="0" borderId="9" xfId="20" applyFont="1" applyFill="1" applyBorder="1" applyAlignment="1" applyProtection="1">
      <alignment horizontal="left" vertical="center" wrapText="1"/>
    </xf>
    <xf numFmtId="0" fontId="34" fillId="0" borderId="9" xfId="20" applyFont="1" applyFill="1" applyBorder="1" applyAlignment="1" applyProtection="1">
      <alignment horizontal="right" vertical="center"/>
    </xf>
    <xf numFmtId="0" fontId="62" fillId="0" borderId="9" xfId="20" applyFont="1" applyFill="1" applyBorder="1" applyAlignment="1" applyProtection="1">
      <alignment horizontal="left" vertical="center"/>
    </xf>
    <xf numFmtId="4" fontId="47" fillId="28" borderId="9" xfId="20" applyNumberFormat="1" applyFont="1" applyFill="1" applyBorder="1" applyAlignment="1" applyProtection="1">
      <alignment horizontal="right" vertical="center"/>
    </xf>
    <xf numFmtId="178" fontId="47" fillId="0" borderId="9" xfId="20" applyNumberFormat="1" applyFont="1" applyFill="1" applyBorder="1" applyAlignment="1" applyProtection="1">
      <alignment horizontal="right" vertical="center"/>
    </xf>
    <xf numFmtId="0" fontId="36" fillId="29" borderId="9" xfId="20" applyFont="1" applyFill="1" applyBorder="1" applyAlignment="1" applyProtection="1">
      <alignment horizontal="center" vertical="center"/>
    </xf>
    <xf numFmtId="0" fontId="47" fillId="0" borderId="9" xfId="0" applyFont="1" applyFill="1" applyBorder="1" applyAlignment="1" applyProtection="1">
      <alignment horizontal="left" vertical="center"/>
    </xf>
    <xf numFmtId="0" fontId="63" fillId="32" borderId="9" xfId="0" applyFont="1" applyFill="1" applyBorder="1" applyAlignment="1" applyProtection="1">
      <alignment horizontal="center" vertical="center"/>
    </xf>
    <xf numFmtId="0" fontId="47" fillId="29" borderId="9" xfId="20" applyFont="1" applyFill="1" applyBorder="1" applyAlignment="1" applyProtection="1">
      <alignment horizontal="center" vertical="center"/>
    </xf>
    <xf numFmtId="0" fontId="0" fillId="0" borderId="15" xfId="0" applyFill="1" applyBorder="1" applyProtection="1"/>
    <xf numFmtId="0" fontId="51" fillId="0" borderId="9" xfId="20" applyFont="1" applyFill="1" applyBorder="1" applyAlignment="1" applyProtection="1">
      <alignment horizontal="center" vertical="center" wrapText="1"/>
    </xf>
    <xf numFmtId="0" fontId="47" fillId="30" borderId="9" xfId="20" applyFont="1" applyFill="1" applyBorder="1" applyAlignment="1" applyProtection="1">
      <alignment horizontal="left" vertical="center"/>
      <protection locked="0"/>
    </xf>
    <xf numFmtId="0" fontId="40" fillId="0" borderId="9" xfId="0" applyFont="1" applyFill="1" applyBorder="1" applyAlignment="1" applyProtection="1">
      <alignment horizontal="left" vertical="center"/>
    </xf>
    <xf numFmtId="0" fontId="62" fillId="31" borderId="9" xfId="20" applyFont="1" applyFill="1" applyBorder="1" applyAlignment="1" applyProtection="1">
      <alignment horizontal="left" vertical="center"/>
    </xf>
    <xf numFmtId="0" fontId="62" fillId="29" borderId="9" xfId="20" applyFont="1" applyFill="1" applyBorder="1" applyAlignment="1" applyProtection="1">
      <alignment horizontal="left" vertical="center"/>
    </xf>
    <xf numFmtId="0" fontId="63" fillId="31" borderId="9" xfId="2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9" xfId="0" applyFont="1" applyFill="1" applyBorder="1" applyAlignment="1" applyProtection="1">
      <alignment horizontal="left" vertical="center" wrapText="1"/>
    </xf>
    <xf numFmtId="0" fontId="33" fillId="4" borderId="10" xfId="20" applyFont="1" applyFill="1" applyBorder="1" applyAlignment="1" applyProtection="1">
      <alignment horizontal="center" vertical="center" wrapText="1"/>
    </xf>
    <xf numFmtId="0" fontId="36" fillId="4" borderId="5" xfId="20" applyFont="1" applyFill="1" applyBorder="1" applyAlignment="1" applyProtection="1">
      <alignment horizontal="center" vertical="center" wrapText="1"/>
    </xf>
    <xf numFmtId="0" fontId="36" fillId="4" borderId="11" xfId="20" applyFont="1" applyFill="1" applyBorder="1" applyAlignment="1" applyProtection="1">
      <alignment horizontal="center" vertical="center" wrapText="1"/>
    </xf>
    <xf numFmtId="0" fontId="63" fillId="29" borderId="9" xfId="20" applyFont="1" applyFill="1" applyBorder="1" applyAlignment="1" applyProtection="1">
      <alignment horizontal="center" vertical="center"/>
    </xf>
    <xf numFmtId="0" fontId="40" fillId="0" borderId="0" xfId="20" applyFont="1" applyFill="1" applyBorder="1" applyAlignment="1" applyProtection="1">
      <alignment horizontal="left" vertical="center" wrapText="1"/>
    </xf>
    <xf numFmtId="0" fontId="37" fillId="0" borderId="9" xfId="39" applyFont="1" applyFill="1" applyBorder="1" applyAlignment="1" applyProtection="1">
      <alignment horizontal="left" vertical="center"/>
    </xf>
    <xf numFmtId="0" fontId="37" fillId="4" borderId="9" xfId="39" applyFont="1" applyFill="1" applyBorder="1" applyAlignment="1" applyProtection="1">
      <alignment horizontal="left" vertical="center"/>
    </xf>
    <xf numFmtId="0" fontId="37" fillId="4" borderId="9" xfId="39" applyFont="1" applyFill="1" applyBorder="1" applyAlignment="1" applyProtection="1">
      <alignment horizontal="center" vertical="center" wrapText="1"/>
    </xf>
    <xf numFmtId="0" fontId="0" fillId="4" borderId="6" xfId="0" applyFill="1" applyBorder="1" applyProtection="1"/>
    <xf numFmtId="0" fontId="37" fillId="4" borderId="9" xfId="0" applyFont="1" applyFill="1" applyBorder="1" applyAlignment="1" applyProtection="1">
      <alignment horizontal="center" vertical="center"/>
    </xf>
    <xf numFmtId="0" fontId="37" fillId="4" borderId="9" xfId="39" applyFont="1" applyFill="1" applyBorder="1" applyAlignment="1" applyProtection="1">
      <alignment horizontal="center" vertical="center"/>
    </xf>
    <xf numFmtId="0" fontId="37" fillId="4" borderId="10" xfId="0" applyFont="1" applyFill="1" applyBorder="1" applyAlignment="1" applyProtection="1">
      <alignment horizontal="center" vertical="center" wrapText="1"/>
    </xf>
    <xf numFmtId="0" fontId="37" fillId="4" borderId="13" xfId="0" applyFont="1" applyFill="1" applyBorder="1" applyAlignment="1" applyProtection="1">
      <alignment horizontal="left" vertical="center" wrapText="1"/>
    </xf>
    <xf numFmtId="0" fontId="37" fillId="4" borderId="5" xfId="0" applyFont="1" applyFill="1" applyBorder="1" applyAlignment="1" applyProtection="1">
      <alignment horizontal="center" vertical="center" wrapText="1"/>
    </xf>
    <xf numFmtId="0" fontId="37" fillId="4" borderId="9" xfId="0" applyFont="1" applyFill="1" applyBorder="1" applyAlignment="1" applyProtection="1">
      <alignment horizontal="right" vertical="center"/>
    </xf>
    <xf numFmtId="0" fontId="37" fillId="34" borderId="9" xfId="0" applyFont="1" applyFill="1" applyBorder="1" applyAlignment="1" applyProtection="1">
      <alignment horizontal="left" vertical="center"/>
    </xf>
    <xf numFmtId="0" fontId="37" fillId="4" borderId="16" xfId="0" applyFont="1" applyFill="1" applyBorder="1" applyAlignment="1" applyProtection="1">
      <alignment horizontal="center" vertical="center"/>
    </xf>
    <xf numFmtId="0" fontId="37" fillId="4" borderId="10" xfId="0" applyFont="1" applyFill="1" applyBorder="1" applyAlignment="1" applyProtection="1">
      <alignment horizontal="center" vertical="center"/>
    </xf>
    <xf numFmtId="0" fontId="37" fillId="4" borderId="0" xfId="0" applyFont="1" applyFill="1" applyBorder="1" applyAlignment="1" applyProtection="1">
      <alignment horizontal="center" vertical="center"/>
    </xf>
    <xf numFmtId="0" fontId="0" fillId="4" borderId="0" xfId="0" applyFill="1" applyBorder="1" applyProtection="1"/>
    <xf numFmtId="0" fontId="37" fillId="4" borderId="10" xfId="0" applyFont="1" applyFill="1" applyBorder="1" applyAlignment="1" applyProtection="1">
      <alignment horizontal="left" vertical="center"/>
    </xf>
    <xf numFmtId="0" fontId="34" fillId="0" borderId="9" xfId="0" applyFont="1" applyFill="1" applyBorder="1" applyAlignment="1" applyProtection="1">
      <alignment horizontal="left" vertical="center"/>
    </xf>
    <xf numFmtId="0" fontId="37" fillId="4" borderId="9" xfId="0" applyFont="1" applyFill="1" applyBorder="1" applyAlignment="1" applyProtection="1">
      <alignment horizontal="left" vertical="center"/>
    </xf>
    <xf numFmtId="0" fontId="33" fillId="4" borderId="10" xfId="39" applyFont="1" applyFill="1" applyBorder="1" applyAlignment="1" applyProtection="1">
      <alignment horizontal="center" vertical="center"/>
    </xf>
    <xf numFmtId="0" fontId="34" fillId="4" borderId="9" xfId="0" applyFont="1" applyFill="1" applyBorder="1" applyAlignment="1" applyProtection="1">
      <alignment horizontal="left" vertical="center" wrapText="1"/>
    </xf>
  </cellXfs>
  <cellStyles count="46">
    <cellStyle name="Accent" xfId="2" xr:uid="{00000000-0005-0000-0000-000000000000}"/>
    <cellStyle name="Accent 1" xfId="3" xr:uid="{00000000-0005-0000-0000-000001000000}"/>
    <cellStyle name="Accent 1 5" xfId="4" xr:uid="{00000000-0005-0000-0000-000002000000}"/>
    <cellStyle name="Accent 2" xfId="5" xr:uid="{00000000-0005-0000-0000-000003000000}"/>
    <cellStyle name="Accent 2 6" xfId="6" xr:uid="{00000000-0005-0000-0000-000004000000}"/>
    <cellStyle name="Accent 3" xfId="7" xr:uid="{00000000-0005-0000-0000-000005000000}"/>
    <cellStyle name="Accent 3 7" xfId="8" xr:uid="{00000000-0005-0000-0000-000006000000}"/>
    <cellStyle name="Accent 4" xfId="9" xr:uid="{00000000-0005-0000-0000-000007000000}"/>
    <cellStyle name="AutoForm_Dezimal" xfId="10" xr:uid="{00000000-0005-0000-0000-000008000000}"/>
    <cellStyle name="AzubiPage" xfId="11" xr:uid="{00000000-0005-0000-0000-00000A000000}"/>
    <cellStyle name="Bad" xfId="12" xr:uid="{00000000-0005-0000-0000-00000B000000}"/>
    <cellStyle name="Bad 8" xfId="13" xr:uid="{00000000-0005-0000-0000-00000C000000}"/>
    <cellStyle name="ConditionalStyle_1" xfId="14" xr:uid="{00000000-0005-0000-0000-00000D000000}"/>
    <cellStyle name="Default" xfId="15" xr:uid="{00000000-0005-0000-0000-00000E000000}"/>
    <cellStyle name="Error" xfId="16" xr:uid="{00000000-0005-0000-0000-00000F000000}"/>
    <cellStyle name="Error 9" xfId="17" xr:uid="{00000000-0005-0000-0000-000010000000}"/>
    <cellStyle name="Excel Built-in Explanatory Text" xfId="18" xr:uid="{00000000-0005-0000-0000-000011000000}"/>
    <cellStyle name="Excel Built-in Neutral" xfId="19" xr:uid="{00000000-0005-0000-0000-000012000000}"/>
    <cellStyle name="Excel Built-in Normal" xfId="20" xr:uid="{00000000-0005-0000-0000-000013000000}"/>
    <cellStyle name="Excel Built-in Percent" xfId="21" xr:uid="{00000000-0005-0000-0000-000014000000}"/>
    <cellStyle name="Excel_BuiltIn_Percent" xfId="22" xr:uid="{00000000-0005-0000-0000-000015000000}"/>
    <cellStyle name="Footnote" xfId="23" xr:uid="{00000000-0005-0000-0000-000016000000}"/>
    <cellStyle name="Footnote 10" xfId="24" xr:uid="{00000000-0005-0000-0000-000017000000}"/>
    <cellStyle name="Good" xfId="25" xr:uid="{00000000-0005-0000-0000-000018000000}"/>
    <cellStyle name="Good 11" xfId="26" xr:uid="{00000000-0005-0000-0000-000019000000}"/>
    <cellStyle name="Heading" xfId="27" xr:uid="{00000000-0005-0000-0000-00001A000000}"/>
    <cellStyle name="Heading 1" xfId="28" xr:uid="{00000000-0005-0000-0000-00001B000000}"/>
    <cellStyle name="Heading 1 13" xfId="29" xr:uid="{00000000-0005-0000-0000-00001C000000}"/>
    <cellStyle name="Heading 12" xfId="30" xr:uid="{00000000-0005-0000-0000-00001D000000}"/>
    <cellStyle name="Heading 2" xfId="31" xr:uid="{00000000-0005-0000-0000-00001E000000}"/>
    <cellStyle name="Heading 2 14" xfId="32" xr:uid="{00000000-0005-0000-0000-00001F000000}"/>
    <cellStyle name="Hyperlink" xfId="33" xr:uid="{00000000-0005-0000-0000-000020000000}"/>
    <cellStyle name="Hyperlink 15" xfId="34" xr:uid="{00000000-0005-0000-0000-000021000000}"/>
    <cellStyle name="Neutral" xfId="1" builtinId="28" customBuiltin="1"/>
    <cellStyle name="Note" xfId="35" xr:uid="{00000000-0005-0000-0000-000023000000}"/>
    <cellStyle name="Note 16" xfId="36" xr:uid="{00000000-0005-0000-0000-000024000000}"/>
    <cellStyle name="Result" xfId="37" xr:uid="{00000000-0005-0000-0000-000025000000}"/>
    <cellStyle name="Result 17" xfId="38" xr:uid="{00000000-0005-0000-0000-000026000000}"/>
    <cellStyle name="Standard" xfId="0" builtinId="0" customBuiltin="1"/>
    <cellStyle name="Standard_75KALK" xfId="39" xr:uid="{00000000-0005-0000-0000-000028000000}"/>
    <cellStyle name="Status" xfId="40" xr:uid="{00000000-0005-0000-0000-000029000000}"/>
    <cellStyle name="Status 18" xfId="41" xr:uid="{00000000-0005-0000-0000-00002A000000}"/>
    <cellStyle name="Text" xfId="42" xr:uid="{00000000-0005-0000-0000-00002B000000}"/>
    <cellStyle name="Text 19" xfId="43" xr:uid="{00000000-0005-0000-0000-00002C000000}"/>
    <cellStyle name="Warning" xfId="44" xr:uid="{00000000-0005-0000-0000-00002D000000}"/>
    <cellStyle name="Warning 20" xfId="45" xr:uid="{00000000-0005-0000-0000-00002E000000}"/>
  </cellStyles>
  <dxfs count="6">
    <dxf>
      <font>
        <color auto="1"/>
      </font>
      <numFmt numFmtId="185" formatCode="#,##0.00\ &quot;€&quot;"/>
      <fill>
        <patternFill>
          <bgColor rgb="FFFFFF8B"/>
        </patternFill>
      </fill>
    </dxf>
    <dxf>
      <font>
        <color auto="1"/>
      </font>
      <numFmt numFmtId="186" formatCode="#,##0.00&quot; %&quot;;&quot;-&quot;#,##0.00&quot; %&quot;"/>
      <fill>
        <patternFill>
          <bgColor rgb="FFFFFF8B"/>
        </patternFill>
      </fill>
    </dxf>
    <dxf>
      <font>
        <color auto="1"/>
      </font>
      <numFmt numFmtId="186" formatCode="#,##0.00&quot; %&quot;;&quot;-&quot;#,##0.00&quot; %&quot;"/>
      <fill>
        <patternFill>
          <bgColor rgb="FFFFFF8B"/>
        </patternFill>
      </fill>
    </dxf>
    <dxf>
      <font>
        <color auto="1"/>
      </font>
      <numFmt numFmtId="185" formatCode="#,##0.00\ &quot;€&quot;"/>
      <fill>
        <patternFill>
          <bgColor rgb="FFFFFF8B"/>
        </patternFill>
      </fill>
    </dxf>
    <dxf>
      <fill>
        <patternFill patternType="solid">
          <fgColor rgb="FFFF9999"/>
          <bgColor rgb="FFFF9999"/>
        </patternFill>
      </fill>
    </dxf>
    <dxf>
      <fill>
        <patternFill patternType="solid">
          <fgColor rgb="FFFF9999"/>
          <bgColor rgb="FFFF9999"/>
        </patternFill>
      </fill>
    </dxf>
  </dxfs>
  <tableStyles count="0" defaultTableStyle="TableStyleMedium2" defaultPivotStyle="PivotStyleLight16"/>
  <colors>
    <mruColors>
      <color rgb="FFFFFF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93"/>
  <sheetViews>
    <sheetView topLeftCell="A13" workbookViewId="0">
      <selection activeCell="J18" sqref="J18"/>
    </sheetView>
  </sheetViews>
  <sheetFormatPr baseColWidth="10" defaultColWidth="11.5703125" defaultRowHeight="15" customHeight="1"/>
  <cols>
    <col min="1" max="1" width="8.140625" style="4" customWidth="1"/>
    <col min="2" max="2" width="4.140625" style="4" customWidth="1"/>
    <col min="3" max="3" width="20.42578125" style="4" customWidth="1"/>
    <col min="4" max="4" width="17.140625" style="4" customWidth="1"/>
    <col min="5" max="5" width="15" style="4" customWidth="1"/>
    <col min="6" max="6" width="10.5703125" style="4" customWidth="1"/>
    <col min="7" max="7" width="15" style="4" customWidth="1"/>
    <col min="8" max="8" width="13.85546875" style="4" customWidth="1"/>
    <col min="9" max="250" width="12.140625" style="4" customWidth="1"/>
    <col min="251" max="1018" width="12.42578125" style="5" customWidth="1"/>
    <col min="1019" max="1024" width="12.42578125" style="6" customWidth="1"/>
    <col min="1025" max="16384" width="11.5703125" style="228"/>
  </cols>
  <sheetData>
    <row r="1" spans="1:1018" ht="20.100000000000001" customHeight="1">
      <c r="A1" s="1"/>
      <c r="B1" s="2"/>
      <c r="C1" s="2"/>
      <c r="D1" s="2"/>
      <c r="E1" s="2"/>
      <c r="F1" s="2"/>
      <c r="G1" s="2"/>
      <c r="H1" s="3"/>
    </row>
    <row r="2" spans="1:1018" ht="20.100000000000001" customHeight="1">
      <c r="A2" s="257" t="s">
        <v>0</v>
      </c>
      <c r="B2" s="257"/>
      <c r="C2" s="257"/>
      <c r="D2" s="257"/>
      <c r="E2" s="257"/>
      <c r="F2" s="257"/>
      <c r="G2" s="257"/>
      <c r="H2" s="257"/>
    </row>
    <row r="3" spans="1:1018" ht="20.100000000000001" customHeight="1">
      <c r="A3" s="7"/>
      <c r="B3" s="8"/>
      <c r="C3" s="8"/>
      <c r="D3" s="8"/>
      <c r="E3" s="8"/>
      <c r="F3" s="8"/>
      <c r="G3" s="8"/>
      <c r="H3" s="9"/>
    </row>
    <row r="4" spans="1:1018" ht="12.75"/>
    <row r="5" spans="1:1018" ht="12.75">
      <c r="A5" s="10" t="s">
        <v>1</v>
      </c>
      <c r="B5" s="11"/>
      <c r="C5" s="11"/>
      <c r="D5" s="11"/>
      <c r="E5" s="10" t="s">
        <v>2</v>
      </c>
      <c r="F5" s="11"/>
      <c r="G5" s="11"/>
      <c r="H5" s="11"/>
    </row>
    <row r="6" spans="1:1018" ht="9.75" customHeight="1">
      <c r="A6" s="12" t="s">
        <v>3</v>
      </c>
      <c r="B6" s="13"/>
      <c r="C6" s="13"/>
      <c r="D6" s="13"/>
      <c r="E6" s="12" t="s">
        <v>3</v>
      </c>
      <c r="F6" s="14"/>
      <c r="G6" s="13"/>
      <c r="H6" s="15"/>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c r="JR6" s="13"/>
      <c r="JS6" s="13"/>
      <c r="JT6" s="13"/>
      <c r="JU6" s="13"/>
      <c r="JV6" s="13"/>
      <c r="JW6" s="13"/>
      <c r="JX6" s="13"/>
      <c r="JY6" s="13"/>
      <c r="JZ6" s="13"/>
      <c r="KA6" s="13"/>
      <c r="KB6" s="13"/>
      <c r="KC6" s="13"/>
      <c r="KD6" s="13"/>
      <c r="KE6" s="13"/>
      <c r="KF6" s="13"/>
      <c r="KG6" s="13"/>
      <c r="KH6" s="13"/>
      <c r="KI6" s="13"/>
      <c r="KJ6" s="13"/>
      <c r="KK6" s="13"/>
      <c r="KL6" s="13"/>
      <c r="KM6" s="13"/>
      <c r="KN6" s="13"/>
      <c r="KO6" s="13"/>
      <c r="KP6" s="13"/>
      <c r="KQ6" s="13"/>
      <c r="KR6" s="13"/>
      <c r="KS6" s="13"/>
      <c r="KT6" s="13"/>
      <c r="KU6" s="13"/>
      <c r="KV6" s="13"/>
      <c r="KW6" s="13"/>
      <c r="KX6" s="13"/>
      <c r="KY6" s="13"/>
      <c r="KZ6" s="13"/>
      <c r="LA6" s="13"/>
      <c r="LB6" s="13"/>
      <c r="LC6" s="13"/>
      <c r="LD6" s="13"/>
      <c r="LE6" s="13"/>
      <c r="LF6" s="13"/>
      <c r="LG6" s="13"/>
      <c r="LH6" s="13"/>
      <c r="LI6" s="13"/>
      <c r="LJ6" s="13"/>
      <c r="LK6" s="13"/>
      <c r="LL6" s="13"/>
      <c r="LM6" s="13"/>
      <c r="LN6" s="13"/>
      <c r="LO6" s="13"/>
      <c r="LP6" s="13"/>
      <c r="LQ6" s="13"/>
      <c r="LR6" s="13"/>
      <c r="LS6" s="13"/>
      <c r="LT6" s="13"/>
      <c r="LU6" s="13"/>
      <c r="LV6" s="13"/>
      <c r="LW6" s="13"/>
      <c r="LX6" s="13"/>
      <c r="LY6" s="13"/>
      <c r="LZ6" s="13"/>
      <c r="MA6" s="13"/>
      <c r="MB6" s="13"/>
      <c r="MC6" s="13"/>
      <c r="MD6" s="13"/>
      <c r="ME6" s="13"/>
      <c r="MF6" s="13"/>
      <c r="MG6" s="13"/>
      <c r="MH6" s="13"/>
      <c r="MI6" s="13"/>
      <c r="MJ6" s="13"/>
      <c r="MK6" s="13"/>
      <c r="ML6" s="13"/>
      <c r="MM6" s="13"/>
      <c r="MN6" s="13"/>
      <c r="MO6" s="13"/>
      <c r="MP6" s="13"/>
      <c r="MQ6" s="13"/>
      <c r="MR6" s="13"/>
      <c r="MS6" s="13"/>
      <c r="MT6" s="13"/>
      <c r="MU6" s="13"/>
      <c r="MV6" s="13"/>
      <c r="MW6" s="13"/>
      <c r="MX6" s="13"/>
      <c r="MY6" s="13"/>
      <c r="MZ6" s="13"/>
      <c r="NA6" s="13"/>
      <c r="NB6" s="13"/>
      <c r="NC6" s="13"/>
      <c r="ND6" s="13"/>
      <c r="NE6" s="13"/>
      <c r="NF6" s="13"/>
      <c r="NG6" s="13"/>
      <c r="NH6" s="13"/>
      <c r="NI6" s="13"/>
      <c r="NJ6" s="13"/>
      <c r="NK6" s="13"/>
      <c r="NL6" s="13"/>
      <c r="NM6" s="13"/>
      <c r="NN6" s="13"/>
      <c r="NO6" s="13"/>
      <c r="NP6" s="13"/>
      <c r="NQ6" s="13"/>
      <c r="NR6" s="13"/>
      <c r="NS6" s="13"/>
      <c r="NT6" s="13"/>
      <c r="NU6" s="13"/>
      <c r="NV6" s="13"/>
      <c r="NW6" s="13"/>
      <c r="NX6" s="13"/>
      <c r="NY6" s="13"/>
      <c r="NZ6" s="13"/>
      <c r="OA6" s="13"/>
      <c r="OB6" s="13"/>
      <c r="OC6" s="13"/>
      <c r="OD6" s="13"/>
      <c r="OE6" s="13"/>
      <c r="OF6" s="13"/>
      <c r="OG6" s="13"/>
      <c r="OH6" s="13"/>
      <c r="OI6" s="13"/>
      <c r="OJ6" s="13"/>
      <c r="OK6" s="13"/>
      <c r="OL6" s="13"/>
      <c r="OM6" s="13"/>
      <c r="ON6" s="13"/>
      <c r="OO6" s="13"/>
      <c r="OP6" s="13"/>
      <c r="OQ6" s="13"/>
      <c r="OR6" s="13"/>
      <c r="OS6" s="13"/>
      <c r="OT6" s="13"/>
      <c r="OU6" s="13"/>
      <c r="OV6" s="13"/>
      <c r="OW6" s="13"/>
      <c r="OX6" s="13"/>
      <c r="OY6" s="13"/>
      <c r="OZ6" s="13"/>
      <c r="PA6" s="13"/>
      <c r="PB6" s="13"/>
      <c r="PC6" s="13"/>
      <c r="PD6" s="13"/>
      <c r="PE6" s="13"/>
      <c r="PF6" s="13"/>
      <c r="PG6" s="13"/>
      <c r="PH6" s="13"/>
      <c r="PI6" s="13"/>
      <c r="PJ6" s="13"/>
      <c r="PK6" s="13"/>
      <c r="PL6" s="13"/>
      <c r="PM6" s="13"/>
      <c r="PN6" s="13"/>
      <c r="PO6" s="13"/>
      <c r="PP6" s="13"/>
      <c r="PQ6" s="13"/>
      <c r="PR6" s="13"/>
      <c r="PS6" s="13"/>
      <c r="PT6" s="13"/>
      <c r="PU6" s="13"/>
      <c r="PV6" s="13"/>
      <c r="PW6" s="13"/>
      <c r="PX6" s="13"/>
      <c r="PY6" s="13"/>
      <c r="PZ6" s="13"/>
      <c r="QA6" s="13"/>
      <c r="QB6" s="13"/>
      <c r="QC6" s="13"/>
      <c r="QD6" s="13"/>
      <c r="QE6" s="13"/>
      <c r="QF6" s="13"/>
      <c r="QG6" s="13"/>
      <c r="QH6" s="13"/>
      <c r="QI6" s="13"/>
      <c r="QJ6" s="13"/>
      <c r="QK6" s="13"/>
      <c r="QL6" s="13"/>
      <c r="QM6" s="13"/>
      <c r="QN6" s="13"/>
      <c r="QO6" s="13"/>
      <c r="QP6" s="13"/>
      <c r="QQ6" s="13"/>
      <c r="QR6" s="13"/>
      <c r="QS6" s="13"/>
      <c r="QT6" s="13"/>
      <c r="QU6" s="13"/>
      <c r="QV6" s="13"/>
      <c r="QW6" s="13"/>
      <c r="QX6" s="13"/>
      <c r="QY6" s="13"/>
      <c r="QZ6" s="13"/>
      <c r="RA6" s="13"/>
      <c r="RB6" s="13"/>
      <c r="RC6" s="13"/>
      <c r="RD6" s="13"/>
      <c r="RE6" s="13"/>
      <c r="RF6" s="13"/>
      <c r="RG6" s="13"/>
      <c r="RH6" s="13"/>
      <c r="RI6" s="13"/>
      <c r="RJ6" s="13"/>
      <c r="RK6" s="13"/>
      <c r="RL6" s="13"/>
      <c r="RM6" s="13"/>
      <c r="RN6" s="13"/>
      <c r="RO6" s="13"/>
      <c r="RP6" s="13"/>
      <c r="RQ6" s="13"/>
      <c r="RR6" s="13"/>
      <c r="RS6" s="13"/>
      <c r="RT6" s="13"/>
      <c r="RU6" s="13"/>
      <c r="RV6" s="13"/>
      <c r="RW6" s="13"/>
      <c r="RX6" s="13"/>
      <c r="RY6" s="13"/>
      <c r="RZ6" s="13"/>
      <c r="SA6" s="13"/>
      <c r="SB6" s="13"/>
      <c r="SC6" s="13"/>
      <c r="SD6" s="13"/>
      <c r="SE6" s="13"/>
      <c r="SF6" s="13"/>
      <c r="SG6" s="13"/>
      <c r="SH6" s="13"/>
      <c r="SI6" s="13"/>
      <c r="SJ6" s="13"/>
      <c r="SK6" s="13"/>
      <c r="SL6" s="13"/>
      <c r="SM6" s="13"/>
      <c r="SN6" s="13"/>
      <c r="SO6" s="13"/>
      <c r="SP6" s="13"/>
      <c r="SQ6" s="13"/>
      <c r="SR6" s="13"/>
      <c r="SS6" s="13"/>
      <c r="ST6" s="13"/>
      <c r="SU6" s="13"/>
      <c r="SV6" s="13"/>
      <c r="SW6" s="13"/>
      <c r="SX6" s="13"/>
      <c r="SY6" s="13"/>
      <c r="SZ6" s="13"/>
      <c r="TA6" s="13"/>
      <c r="TB6" s="13"/>
      <c r="TC6" s="13"/>
      <c r="TD6" s="13"/>
      <c r="TE6" s="13"/>
      <c r="TF6" s="13"/>
      <c r="TG6" s="13"/>
      <c r="TH6" s="13"/>
      <c r="TI6" s="13"/>
      <c r="TJ6" s="13"/>
      <c r="TK6" s="13"/>
      <c r="TL6" s="13"/>
      <c r="TM6" s="13"/>
      <c r="TN6" s="13"/>
      <c r="TO6" s="13"/>
      <c r="TP6" s="13"/>
      <c r="TQ6" s="13"/>
      <c r="TR6" s="13"/>
      <c r="TS6" s="13"/>
      <c r="TT6" s="13"/>
      <c r="TU6" s="13"/>
      <c r="TV6" s="13"/>
      <c r="TW6" s="13"/>
      <c r="TX6" s="13"/>
      <c r="TY6" s="13"/>
      <c r="TZ6" s="13"/>
      <c r="UA6" s="13"/>
      <c r="UB6" s="13"/>
      <c r="UC6" s="13"/>
      <c r="UD6" s="13"/>
      <c r="UE6" s="13"/>
      <c r="UF6" s="13"/>
      <c r="UG6" s="13"/>
      <c r="UH6" s="13"/>
      <c r="UI6" s="13"/>
      <c r="UJ6" s="13"/>
      <c r="UK6" s="13"/>
      <c r="UL6" s="13"/>
      <c r="UM6" s="13"/>
      <c r="UN6" s="13"/>
      <c r="UO6" s="13"/>
      <c r="UP6" s="13"/>
      <c r="UQ6" s="13"/>
      <c r="UR6" s="13"/>
      <c r="US6" s="13"/>
      <c r="UT6" s="13"/>
      <c r="UU6" s="13"/>
      <c r="UV6" s="13"/>
      <c r="UW6" s="13"/>
      <c r="UX6" s="13"/>
      <c r="UY6" s="13"/>
      <c r="UZ6" s="13"/>
      <c r="VA6" s="13"/>
      <c r="VB6" s="13"/>
      <c r="VC6" s="13"/>
      <c r="VD6" s="13"/>
      <c r="VE6" s="13"/>
      <c r="VF6" s="13"/>
      <c r="VG6" s="13"/>
      <c r="VH6" s="13"/>
      <c r="VI6" s="13"/>
      <c r="VJ6" s="13"/>
      <c r="VK6" s="13"/>
      <c r="VL6" s="13"/>
      <c r="VM6" s="13"/>
      <c r="VN6" s="13"/>
      <c r="VO6" s="13"/>
      <c r="VP6" s="13"/>
      <c r="VQ6" s="13"/>
      <c r="VR6" s="13"/>
      <c r="VS6" s="13"/>
      <c r="VT6" s="13"/>
      <c r="VU6" s="13"/>
      <c r="VV6" s="13"/>
      <c r="VW6" s="13"/>
      <c r="VX6" s="13"/>
      <c r="VY6" s="13"/>
      <c r="VZ6" s="13"/>
      <c r="WA6" s="13"/>
      <c r="WB6" s="13"/>
      <c r="WC6" s="13"/>
      <c r="WD6" s="13"/>
      <c r="WE6" s="13"/>
      <c r="WF6" s="13"/>
      <c r="WG6" s="13"/>
      <c r="WH6" s="13"/>
      <c r="WI6" s="13"/>
      <c r="WJ6" s="13"/>
      <c r="WK6" s="13"/>
      <c r="WL6" s="13"/>
      <c r="WM6" s="13"/>
      <c r="WN6" s="13"/>
      <c r="WO6" s="13"/>
      <c r="WP6" s="13"/>
      <c r="WQ6" s="13"/>
      <c r="WR6" s="13"/>
      <c r="WS6" s="13"/>
      <c r="WT6" s="13"/>
      <c r="WU6" s="13"/>
      <c r="WV6" s="13"/>
      <c r="WW6" s="13"/>
      <c r="WX6" s="13"/>
      <c r="WY6" s="13"/>
      <c r="WZ6" s="13"/>
      <c r="XA6" s="13"/>
      <c r="XB6" s="13"/>
      <c r="XC6" s="13"/>
      <c r="XD6" s="13"/>
      <c r="XE6" s="13"/>
      <c r="XF6" s="13"/>
      <c r="XG6" s="13"/>
      <c r="XH6" s="13"/>
      <c r="XI6" s="13"/>
      <c r="XJ6" s="13"/>
      <c r="XK6" s="13"/>
      <c r="XL6" s="13"/>
      <c r="XM6" s="13"/>
      <c r="XN6" s="13"/>
      <c r="XO6" s="13"/>
      <c r="XP6" s="13"/>
      <c r="XQ6" s="13"/>
      <c r="XR6" s="13"/>
      <c r="XS6" s="13"/>
      <c r="XT6" s="13"/>
      <c r="XU6" s="13"/>
      <c r="XV6" s="13"/>
      <c r="XW6" s="13"/>
      <c r="XX6" s="13"/>
      <c r="XY6" s="13"/>
      <c r="XZ6" s="13"/>
      <c r="YA6" s="13"/>
      <c r="YB6" s="13"/>
      <c r="YC6" s="13"/>
      <c r="YD6" s="13"/>
      <c r="YE6" s="13"/>
      <c r="YF6" s="13"/>
      <c r="YG6" s="13"/>
      <c r="YH6" s="13"/>
      <c r="YI6" s="13"/>
      <c r="YJ6" s="13"/>
      <c r="YK6" s="13"/>
      <c r="YL6" s="13"/>
      <c r="YM6" s="13"/>
      <c r="YN6" s="13"/>
      <c r="YO6" s="13"/>
      <c r="YP6" s="13"/>
      <c r="YQ6" s="13"/>
      <c r="YR6" s="13"/>
      <c r="YS6" s="13"/>
      <c r="YT6" s="13"/>
      <c r="YU6" s="13"/>
      <c r="YV6" s="13"/>
      <c r="YW6" s="13"/>
      <c r="YX6" s="13"/>
      <c r="YY6" s="13"/>
      <c r="YZ6" s="13"/>
      <c r="ZA6" s="13"/>
      <c r="ZB6" s="13"/>
      <c r="ZC6" s="13"/>
      <c r="ZD6" s="13"/>
      <c r="ZE6" s="13"/>
      <c r="ZF6" s="13"/>
      <c r="ZG6" s="13"/>
      <c r="ZH6" s="13"/>
      <c r="ZI6" s="13"/>
      <c r="ZJ6" s="13"/>
      <c r="ZK6" s="13"/>
      <c r="ZL6" s="13"/>
      <c r="ZM6" s="13"/>
      <c r="ZN6" s="13"/>
      <c r="ZO6" s="13"/>
      <c r="ZP6" s="13"/>
      <c r="ZQ6" s="13"/>
      <c r="ZR6" s="13"/>
      <c r="ZS6" s="13"/>
      <c r="ZT6" s="13"/>
      <c r="ZU6" s="13"/>
      <c r="ZV6" s="13"/>
      <c r="ZW6" s="13"/>
      <c r="ZX6" s="13"/>
      <c r="ZY6" s="13"/>
      <c r="ZZ6" s="13"/>
      <c r="AAA6" s="13"/>
      <c r="AAB6" s="13"/>
      <c r="AAC6" s="13"/>
      <c r="AAD6" s="13"/>
      <c r="AAE6" s="13"/>
      <c r="AAF6" s="13"/>
      <c r="AAG6" s="13"/>
      <c r="AAH6" s="13"/>
      <c r="AAI6" s="13"/>
      <c r="AAJ6" s="13"/>
      <c r="AAK6" s="13"/>
      <c r="AAL6" s="13"/>
      <c r="AAM6" s="13"/>
      <c r="AAN6" s="13"/>
      <c r="AAO6" s="13"/>
      <c r="AAP6" s="13"/>
      <c r="AAQ6" s="13"/>
      <c r="AAR6" s="13"/>
      <c r="AAS6" s="13"/>
      <c r="AAT6" s="13"/>
      <c r="AAU6" s="13"/>
      <c r="AAV6" s="13"/>
      <c r="AAW6" s="13"/>
      <c r="AAX6" s="13"/>
      <c r="AAY6" s="13"/>
      <c r="AAZ6" s="13"/>
      <c r="ABA6" s="13"/>
      <c r="ABB6" s="13"/>
      <c r="ABC6" s="13"/>
      <c r="ABD6" s="13"/>
      <c r="ABE6" s="13"/>
      <c r="ABF6" s="13"/>
      <c r="ABG6" s="13"/>
      <c r="ABH6" s="13"/>
      <c r="ABI6" s="13"/>
      <c r="ABJ6" s="13"/>
      <c r="ABK6" s="13"/>
      <c r="ABL6" s="13"/>
      <c r="ABM6" s="13"/>
      <c r="ABN6" s="13"/>
      <c r="ABO6" s="13"/>
      <c r="ABP6" s="13"/>
      <c r="ABQ6" s="13"/>
      <c r="ABR6" s="13"/>
      <c r="ABS6" s="13"/>
      <c r="ABT6" s="13"/>
      <c r="ABU6" s="13"/>
      <c r="ABV6" s="13"/>
      <c r="ABW6" s="13"/>
      <c r="ABX6" s="13"/>
      <c r="ABY6" s="13"/>
      <c r="ABZ6" s="13"/>
      <c r="ACA6" s="13"/>
      <c r="ACB6" s="13"/>
      <c r="ACC6" s="13"/>
      <c r="ACD6" s="13"/>
      <c r="ACE6" s="13"/>
      <c r="ACF6" s="13"/>
      <c r="ACG6" s="13"/>
      <c r="ACH6" s="13"/>
      <c r="ACI6" s="13"/>
      <c r="ACJ6" s="13"/>
      <c r="ACK6" s="13"/>
      <c r="ACL6" s="13"/>
      <c r="ACM6" s="13"/>
      <c r="ACN6" s="13"/>
      <c r="ACO6" s="13"/>
      <c r="ACP6" s="13"/>
      <c r="ACQ6" s="13"/>
      <c r="ACR6" s="13"/>
      <c r="ACS6" s="13"/>
      <c r="ACT6" s="13"/>
      <c r="ACU6" s="13"/>
      <c r="ACV6" s="13"/>
      <c r="ACW6" s="13"/>
      <c r="ACX6" s="13"/>
      <c r="ACY6" s="13"/>
      <c r="ACZ6" s="13"/>
      <c r="ADA6" s="13"/>
      <c r="ADB6" s="13"/>
      <c r="ADC6" s="13"/>
      <c r="ADD6" s="13"/>
      <c r="ADE6" s="13"/>
      <c r="ADF6" s="13"/>
      <c r="ADG6" s="13"/>
      <c r="ADH6" s="13"/>
      <c r="ADI6" s="13"/>
      <c r="ADJ6" s="13"/>
      <c r="ADK6" s="13"/>
      <c r="ADL6" s="13"/>
      <c r="ADM6" s="13"/>
      <c r="ADN6" s="13"/>
      <c r="ADO6" s="13"/>
      <c r="ADP6" s="13"/>
      <c r="ADQ6" s="13"/>
      <c r="ADR6" s="13"/>
      <c r="ADS6" s="13"/>
      <c r="ADT6" s="13"/>
      <c r="ADU6" s="13"/>
      <c r="ADV6" s="13"/>
      <c r="ADW6" s="13"/>
      <c r="ADX6" s="13"/>
      <c r="ADY6" s="13"/>
      <c r="ADZ6" s="13"/>
      <c r="AEA6" s="13"/>
      <c r="AEB6" s="13"/>
      <c r="AEC6" s="13"/>
      <c r="AED6" s="13"/>
      <c r="AEE6" s="13"/>
      <c r="AEF6" s="13"/>
      <c r="AEG6" s="13"/>
      <c r="AEH6" s="13"/>
      <c r="AEI6" s="13"/>
      <c r="AEJ6" s="13"/>
      <c r="AEK6" s="13"/>
      <c r="AEL6" s="13"/>
      <c r="AEM6" s="13"/>
      <c r="AEN6" s="13"/>
      <c r="AEO6" s="13"/>
      <c r="AEP6" s="13"/>
      <c r="AEQ6" s="13"/>
      <c r="AER6" s="13"/>
      <c r="AES6" s="13"/>
      <c r="AET6" s="13"/>
      <c r="AEU6" s="13"/>
      <c r="AEV6" s="13"/>
      <c r="AEW6" s="13"/>
      <c r="AEX6" s="13"/>
      <c r="AEY6" s="13"/>
      <c r="AEZ6" s="13"/>
      <c r="AFA6" s="13"/>
      <c r="AFB6" s="13"/>
      <c r="AFC6" s="13"/>
      <c r="AFD6" s="13"/>
      <c r="AFE6" s="13"/>
      <c r="AFF6" s="13"/>
      <c r="AFG6" s="13"/>
      <c r="AFH6" s="13"/>
      <c r="AFI6" s="13"/>
      <c r="AFJ6" s="13"/>
      <c r="AFK6" s="13"/>
      <c r="AFL6" s="13"/>
      <c r="AFM6" s="13"/>
      <c r="AFN6" s="13"/>
      <c r="AFO6" s="13"/>
      <c r="AFP6" s="13"/>
      <c r="AFQ6" s="13"/>
      <c r="AFR6" s="13"/>
      <c r="AFS6" s="13"/>
      <c r="AFT6" s="13"/>
      <c r="AFU6" s="13"/>
      <c r="AFV6" s="13"/>
      <c r="AFW6" s="13"/>
      <c r="AFX6" s="13"/>
      <c r="AFY6" s="13"/>
      <c r="AFZ6" s="13"/>
      <c r="AGA6" s="13"/>
      <c r="AGB6" s="13"/>
      <c r="AGC6" s="13"/>
      <c r="AGD6" s="13"/>
      <c r="AGE6" s="13"/>
      <c r="AGF6" s="13"/>
      <c r="AGG6" s="13"/>
      <c r="AGH6" s="13"/>
      <c r="AGI6" s="13"/>
      <c r="AGJ6" s="13"/>
      <c r="AGK6" s="13"/>
      <c r="AGL6" s="13"/>
      <c r="AGM6" s="13"/>
      <c r="AGN6" s="13"/>
      <c r="AGO6" s="13"/>
      <c r="AGP6" s="13"/>
      <c r="AGQ6" s="13"/>
      <c r="AGR6" s="13"/>
      <c r="AGS6" s="13"/>
      <c r="AGT6" s="13"/>
      <c r="AGU6" s="13"/>
      <c r="AGV6" s="13"/>
      <c r="AGW6" s="13"/>
      <c r="AGX6" s="13"/>
      <c r="AGY6" s="13"/>
      <c r="AGZ6" s="13"/>
      <c r="AHA6" s="13"/>
      <c r="AHB6" s="13"/>
      <c r="AHC6" s="13"/>
      <c r="AHD6" s="13"/>
      <c r="AHE6" s="13"/>
      <c r="AHF6" s="13"/>
      <c r="AHG6" s="13"/>
      <c r="AHH6" s="13"/>
      <c r="AHI6" s="13"/>
      <c r="AHJ6" s="13"/>
      <c r="AHK6" s="13"/>
      <c r="AHL6" s="13"/>
      <c r="AHM6" s="13"/>
      <c r="AHN6" s="13"/>
      <c r="AHO6" s="13"/>
      <c r="AHP6" s="13"/>
      <c r="AHQ6" s="13"/>
      <c r="AHR6" s="13"/>
      <c r="AHS6" s="13"/>
      <c r="AHT6" s="13"/>
      <c r="AHU6" s="13"/>
      <c r="AHV6" s="13"/>
      <c r="AHW6" s="13"/>
      <c r="AHX6" s="13"/>
      <c r="AHY6" s="13"/>
      <c r="AHZ6" s="13"/>
      <c r="AIA6" s="13"/>
      <c r="AIB6" s="13"/>
      <c r="AIC6" s="13"/>
      <c r="AID6" s="13"/>
      <c r="AIE6" s="13"/>
      <c r="AIF6" s="13"/>
      <c r="AIG6" s="13"/>
      <c r="AIH6" s="13"/>
      <c r="AII6" s="13"/>
      <c r="AIJ6" s="13"/>
      <c r="AIK6" s="13"/>
      <c r="AIL6" s="13"/>
      <c r="AIM6" s="13"/>
      <c r="AIN6" s="13"/>
      <c r="AIO6" s="13"/>
      <c r="AIP6" s="13"/>
      <c r="AIQ6" s="13"/>
      <c r="AIR6" s="13"/>
      <c r="AIS6" s="13"/>
      <c r="AIT6" s="13"/>
      <c r="AIU6" s="13"/>
      <c r="AIV6" s="13"/>
      <c r="AIW6" s="13"/>
      <c r="AIX6" s="13"/>
      <c r="AIY6" s="13"/>
      <c r="AIZ6" s="13"/>
      <c r="AJA6" s="13"/>
      <c r="AJB6" s="13"/>
      <c r="AJC6" s="13"/>
      <c r="AJD6" s="13"/>
      <c r="AJE6" s="13"/>
      <c r="AJF6" s="13"/>
      <c r="AJG6" s="13"/>
      <c r="AJH6" s="13"/>
      <c r="AJI6" s="13"/>
      <c r="AJJ6" s="13"/>
      <c r="AJK6" s="13"/>
      <c r="AJL6" s="13"/>
      <c r="AJM6" s="13"/>
      <c r="AJN6" s="13"/>
      <c r="AJO6" s="13"/>
      <c r="AJP6" s="13"/>
      <c r="AJQ6" s="13"/>
      <c r="AJR6" s="13"/>
      <c r="AJS6" s="13"/>
      <c r="AJT6" s="13"/>
      <c r="AJU6" s="13"/>
      <c r="AJV6" s="13"/>
      <c r="AJW6" s="13"/>
      <c r="AJX6" s="13"/>
      <c r="AJY6" s="13"/>
      <c r="AJZ6" s="13"/>
      <c r="AKA6" s="13"/>
      <c r="AKB6" s="13"/>
      <c r="AKC6" s="13"/>
      <c r="AKD6" s="13"/>
      <c r="AKE6" s="13"/>
      <c r="AKF6" s="13"/>
      <c r="AKG6" s="13"/>
      <c r="AKH6" s="13"/>
      <c r="AKI6" s="13"/>
      <c r="AKJ6" s="13"/>
      <c r="AKK6" s="13"/>
      <c r="AKL6" s="13"/>
      <c r="AKM6" s="13"/>
      <c r="AKN6" s="13"/>
      <c r="AKO6" s="13"/>
      <c r="AKP6" s="13"/>
      <c r="AKQ6" s="13"/>
      <c r="AKR6" s="13"/>
      <c r="AKS6" s="13"/>
      <c r="AKT6" s="13"/>
      <c r="AKU6" s="13"/>
      <c r="AKV6" s="13"/>
      <c r="AKW6" s="13"/>
      <c r="AKX6" s="13"/>
      <c r="AKY6" s="13"/>
      <c r="AKZ6" s="13"/>
      <c r="ALA6" s="13"/>
      <c r="ALB6" s="13"/>
      <c r="ALC6" s="13"/>
      <c r="ALD6" s="13"/>
      <c r="ALE6" s="13"/>
      <c r="ALF6" s="13"/>
      <c r="ALG6" s="13"/>
      <c r="ALH6" s="13"/>
      <c r="ALI6" s="13"/>
      <c r="ALJ6" s="13"/>
      <c r="ALK6" s="13"/>
      <c r="ALL6" s="13"/>
      <c r="ALM6" s="13"/>
      <c r="ALN6" s="13"/>
      <c r="ALO6" s="13"/>
      <c r="ALP6" s="13"/>
      <c r="ALQ6" s="13"/>
      <c r="ALR6" s="13"/>
      <c r="ALS6" s="13"/>
      <c r="ALT6" s="13"/>
      <c r="ALU6" s="13"/>
      <c r="ALV6" s="13"/>
      <c r="ALW6" s="13"/>
      <c r="ALX6" s="13"/>
      <c r="ALY6" s="13"/>
      <c r="ALZ6" s="13"/>
      <c r="AMA6" s="13"/>
      <c r="AMB6" s="13"/>
      <c r="AMC6" s="13"/>
      <c r="AMD6" s="13"/>
    </row>
    <row r="7" spans="1:1018" ht="15.6" customHeight="1">
      <c r="A7" s="11" t="s">
        <v>4</v>
      </c>
      <c r="B7" s="11"/>
      <c r="C7" s="253" t="s">
        <v>5</v>
      </c>
      <c r="D7" s="253"/>
      <c r="E7" s="11" t="s">
        <v>4</v>
      </c>
      <c r="F7" s="253" t="s">
        <v>6</v>
      </c>
      <c r="G7" s="253"/>
      <c r="H7" s="25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c r="JR7" s="13"/>
      <c r="JS7" s="13"/>
      <c r="JT7" s="13"/>
      <c r="JU7" s="13"/>
      <c r="JV7" s="13"/>
      <c r="JW7" s="13"/>
      <c r="JX7" s="13"/>
      <c r="JY7" s="13"/>
      <c r="JZ7" s="13"/>
      <c r="KA7" s="13"/>
      <c r="KB7" s="13"/>
      <c r="KC7" s="13"/>
      <c r="KD7" s="13"/>
      <c r="KE7" s="13"/>
      <c r="KF7" s="13"/>
      <c r="KG7" s="13"/>
      <c r="KH7" s="13"/>
      <c r="KI7" s="13"/>
      <c r="KJ7" s="13"/>
      <c r="KK7" s="13"/>
      <c r="KL7" s="13"/>
      <c r="KM7" s="13"/>
      <c r="KN7" s="13"/>
      <c r="KO7" s="13"/>
      <c r="KP7" s="13"/>
      <c r="KQ7" s="13"/>
      <c r="KR7" s="13"/>
      <c r="KS7" s="13"/>
      <c r="KT7" s="13"/>
      <c r="KU7" s="13"/>
      <c r="KV7" s="13"/>
      <c r="KW7" s="13"/>
      <c r="KX7" s="13"/>
      <c r="KY7" s="13"/>
      <c r="KZ7" s="13"/>
      <c r="LA7" s="13"/>
      <c r="LB7" s="13"/>
      <c r="LC7" s="13"/>
      <c r="LD7" s="13"/>
      <c r="LE7" s="13"/>
      <c r="LF7" s="13"/>
      <c r="LG7" s="13"/>
      <c r="LH7" s="13"/>
      <c r="LI7" s="13"/>
      <c r="LJ7" s="13"/>
      <c r="LK7" s="13"/>
      <c r="LL7" s="13"/>
      <c r="LM7" s="13"/>
      <c r="LN7" s="13"/>
      <c r="LO7" s="13"/>
      <c r="LP7" s="13"/>
      <c r="LQ7" s="13"/>
      <c r="LR7" s="13"/>
      <c r="LS7" s="13"/>
      <c r="LT7" s="13"/>
      <c r="LU7" s="13"/>
      <c r="LV7" s="13"/>
      <c r="LW7" s="13"/>
      <c r="LX7" s="13"/>
      <c r="LY7" s="13"/>
      <c r="LZ7" s="13"/>
      <c r="MA7" s="13"/>
      <c r="MB7" s="13"/>
      <c r="MC7" s="13"/>
      <c r="MD7" s="13"/>
      <c r="ME7" s="13"/>
      <c r="MF7" s="13"/>
      <c r="MG7" s="13"/>
      <c r="MH7" s="13"/>
      <c r="MI7" s="13"/>
      <c r="MJ7" s="13"/>
      <c r="MK7" s="13"/>
      <c r="ML7" s="13"/>
      <c r="MM7" s="13"/>
      <c r="MN7" s="13"/>
      <c r="MO7" s="13"/>
      <c r="MP7" s="13"/>
      <c r="MQ7" s="13"/>
      <c r="MR7" s="13"/>
      <c r="MS7" s="13"/>
      <c r="MT7" s="13"/>
      <c r="MU7" s="13"/>
      <c r="MV7" s="13"/>
      <c r="MW7" s="13"/>
      <c r="MX7" s="13"/>
      <c r="MY7" s="13"/>
      <c r="MZ7" s="13"/>
      <c r="NA7" s="13"/>
      <c r="NB7" s="13"/>
      <c r="NC7" s="13"/>
      <c r="ND7" s="13"/>
      <c r="NE7" s="13"/>
      <c r="NF7" s="13"/>
      <c r="NG7" s="13"/>
      <c r="NH7" s="13"/>
      <c r="NI7" s="13"/>
      <c r="NJ7" s="13"/>
      <c r="NK7" s="13"/>
      <c r="NL7" s="13"/>
      <c r="NM7" s="13"/>
      <c r="NN7" s="13"/>
      <c r="NO7" s="13"/>
      <c r="NP7" s="13"/>
      <c r="NQ7" s="13"/>
      <c r="NR7" s="13"/>
      <c r="NS7" s="13"/>
      <c r="NT7" s="13"/>
      <c r="NU7" s="13"/>
      <c r="NV7" s="13"/>
      <c r="NW7" s="13"/>
      <c r="NX7" s="13"/>
      <c r="NY7" s="13"/>
      <c r="NZ7" s="13"/>
      <c r="OA7" s="13"/>
      <c r="OB7" s="13"/>
      <c r="OC7" s="13"/>
      <c r="OD7" s="13"/>
      <c r="OE7" s="13"/>
      <c r="OF7" s="13"/>
      <c r="OG7" s="13"/>
      <c r="OH7" s="13"/>
      <c r="OI7" s="13"/>
      <c r="OJ7" s="13"/>
      <c r="OK7" s="13"/>
      <c r="OL7" s="13"/>
      <c r="OM7" s="13"/>
      <c r="ON7" s="13"/>
      <c r="OO7" s="13"/>
      <c r="OP7" s="13"/>
      <c r="OQ7" s="13"/>
      <c r="OR7" s="13"/>
      <c r="OS7" s="13"/>
      <c r="OT7" s="13"/>
      <c r="OU7" s="13"/>
      <c r="OV7" s="13"/>
      <c r="OW7" s="13"/>
      <c r="OX7" s="13"/>
      <c r="OY7" s="13"/>
      <c r="OZ7" s="13"/>
      <c r="PA7" s="13"/>
      <c r="PB7" s="13"/>
      <c r="PC7" s="13"/>
      <c r="PD7" s="13"/>
      <c r="PE7" s="13"/>
      <c r="PF7" s="13"/>
      <c r="PG7" s="13"/>
      <c r="PH7" s="13"/>
      <c r="PI7" s="13"/>
      <c r="PJ7" s="13"/>
      <c r="PK7" s="13"/>
      <c r="PL7" s="13"/>
      <c r="PM7" s="13"/>
      <c r="PN7" s="13"/>
      <c r="PO7" s="13"/>
      <c r="PP7" s="13"/>
      <c r="PQ7" s="13"/>
      <c r="PR7" s="13"/>
      <c r="PS7" s="13"/>
      <c r="PT7" s="13"/>
      <c r="PU7" s="13"/>
      <c r="PV7" s="13"/>
      <c r="PW7" s="13"/>
      <c r="PX7" s="13"/>
      <c r="PY7" s="13"/>
      <c r="PZ7" s="13"/>
      <c r="QA7" s="13"/>
      <c r="QB7" s="13"/>
      <c r="QC7" s="13"/>
      <c r="QD7" s="13"/>
      <c r="QE7" s="13"/>
      <c r="QF7" s="13"/>
      <c r="QG7" s="13"/>
      <c r="QH7" s="13"/>
      <c r="QI7" s="13"/>
      <c r="QJ7" s="13"/>
      <c r="QK7" s="13"/>
      <c r="QL7" s="13"/>
      <c r="QM7" s="13"/>
      <c r="QN7" s="13"/>
      <c r="QO7" s="13"/>
      <c r="QP7" s="13"/>
      <c r="QQ7" s="13"/>
      <c r="QR7" s="13"/>
      <c r="QS7" s="13"/>
      <c r="QT7" s="13"/>
      <c r="QU7" s="13"/>
      <c r="QV7" s="13"/>
      <c r="QW7" s="13"/>
      <c r="QX7" s="13"/>
      <c r="QY7" s="13"/>
      <c r="QZ7" s="13"/>
      <c r="RA7" s="13"/>
      <c r="RB7" s="13"/>
      <c r="RC7" s="13"/>
      <c r="RD7" s="13"/>
      <c r="RE7" s="13"/>
      <c r="RF7" s="13"/>
      <c r="RG7" s="13"/>
      <c r="RH7" s="13"/>
      <c r="RI7" s="13"/>
      <c r="RJ7" s="13"/>
      <c r="RK7" s="13"/>
      <c r="RL7" s="13"/>
      <c r="RM7" s="13"/>
      <c r="RN7" s="13"/>
      <c r="RO7" s="13"/>
      <c r="RP7" s="13"/>
      <c r="RQ7" s="13"/>
      <c r="RR7" s="13"/>
      <c r="RS7" s="13"/>
      <c r="RT7" s="13"/>
      <c r="RU7" s="13"/>
      <c r="RV7" s="13"/>
      <c r="RW7" s="13"/>
      <c r="RX7" s="13"/>
      <c r="RY7" s="13"/>
      <c r="RZ7" s="13"/>
      <c r="SA7" s="13"/>
      <c r="SB7" s="13"/>
      <c r="SC7" s="13"/>
      <c r="SD7" s="13"/>
      <c r="SE7" s="13"/>
      <c r="SF7" s="13"/>
      <c r="SG7" s="13"/>
      <c r="SH7" s="13"/>
      <c r="SI7" s="13"/>
      <c r="SJ7" s="13"/>
      <c r="SK7" s="13"/>
      <c r="SL7" s="13"/>
      <c r="SM7" s="13"/>
      <c r="SN7" s="13"/>
      <c r="SO7" s="13"/>
      <c r="SP7" s="13"/>
      <c r="SQ7" s="13"/>
      <c r="SR7" s="13"/>
      <c r="SS7" s="13"/>
      <c r="ST7" s="13"/>
      <c r="SU7" s="13"/>
      <c r="SV7" s="13"/>
      <c r="SW7" s="13"/>
      <c r="SX7" s="13"/>
      <c r="SY7" s="13"/>
      <c r="SZ7" s="13"/>
      <c r="TA7" s="13"/>
      <c r="TB7" s="13"/>
      <c r="TC7" s="13"/>
      <c r="TD7" s="13"/>
      <c r="TE7" s="13"/>
      <c r="TF7" s="13"/>
      <c r="TG7" s="13"/>
      <c r="TH7" s="13"/>
      <c r="TI7" s="13"/>
      <c r="TJ7" s="13"/>
      <c r="TK7" s="13"/>
      <c r="TL7" s="13"/>
      <c r="TM7" s="13"/>
      <c r="TN7" s="13"/>
      <c r="TO7" s="13"/>
      <c r="TP7" s="13"/>
      <c r="TQ7" s="13"/>
      <c r="TR7" s="13"/>
      <c r="TS7" s="13"/>
      <c r="TT7" s="13"/>
      <c r="TU7" s="13"/>
      <c r="TV7" s="13"/>
      <c r="TW7" s="13"/>
      <c r="TX7" s="13"/>
      <c r="TY7" s="13"/>
      <c r="TZ7" s="13"/>
      <c r="UA7" s="13"/>
      <c r="UB7" s="13"/>
      <c r="UC7" s="13"/>
      <c r="UD7" s="13"/>
      <c r="UE7" s="13"/>
      <c r="UF7" s="13"/>
      <c r="UG7" s="13"/>
      <c r="UH7" s="13"/>
      <c r="UI7" s="13"/>
      <c r="UJ7" s="13"/>
      <c r="UK7" s="13"/>
      <c r="UL7" s="13"/>
      <c r="UM7" s="13"/>
      <c r="UN7" s="13"/>
      <c r="UO7" s="13"/>
      <c r="UP7" s="13"/>
      <c r="UQ7" s="13"/>
      <c r="UR7" s="13"/>
      <c r="US7" s="13"/>
      <c r="UT7" s="13"/>
      <c r="UU7" s="13"/>
      <c r="UV7" s="13"/>
      <c r="UW7" s="13"/>
      <c r="UX7" s="13"/>
      <c r="UY7" s="13"/>
      <c r="UZ7" s="13"/>
      <c r="VA7" s="13"/>
      <c r="VB7" s="13"/>
      <c r="VC7" s="13"/>
      <c r="VD7" s="13"/>
      <c r="VE7" s="13"/>
      <c r="VF7" s="13"/>
      <c r="VG7" s="13"/>
      <c r="VH7" s="13"/>
      <c r="VI7" s="13"/>
      <c r="VJ7" s="13"/>
      <c r="VK7" s="13"/>
      <c r="VL7" s="13"/>
      <c r="VM7" s="13"/>
      <c r="VN7" s="13"/>
      <c r="VO7" s="13"/>
      <c r="VP7" s="13"/>
      <c r="VQ7" s="13"/>
      <c r="VR7" s="13"/>
      <c r="VS7" s="13"/>
      <c r="VT7" s="13"/>
      <c r="VU7" s="13"/>
      <c r="VV7" s="13"/>
      <c r="VW7" s="13"/>
      <c r="VX7" s="13"/>
      <c r="VY7" s="13"/>
      <c r="VZ7" s="13"/>
      <c r="WA7" s="13"/>
      <c r="WB7" s="13"/>
      <c r="WC7" s="13"/>
      <c r="WD7" s="13"/>
      <c r="WE7" s="13"/>
      <c r="WF7" s="13"/>
      <c r="WG7" s="13"/>
      <c r="WH7" s="13"/>
      <c r="WI7" s="13"/>
      <c r="WJ7" s="13"/>
      <c r="WK7" s="13"/>
      <c r="WL7" s="13"/>
      <c r="WM7" s="13"/>
      <c r="WN7" s="13"/>
      <c r="WO7" s="13"/>
      <c r="WP7" s="13"/>
      <c r="WQ7" s="13"/>
      <c r="WR7" s="13"/>
      <c r="WS7" s="13"/>
      <c r="WT7" s="13"/>
      <c r="WU7" s="13"/>
      <c r="WV7" s="13"/>
      <c r="WW7" s="13"/>
      <c r="WX7" s="13"/>
      <c r="WY7" s="13"/>
      <c r="WZ7" s="13"/>
      <c r="XA7" s="13"/>
      <c r="XB7" s="13"/>
      <c r="XC7" s="13"/>
      <c r="XD7" s="13"/>
      <c r="XE7" s="13"/>
      <c r="XF7" s="13"/>
      <c r="XG7" s="13"/>
      <c r="XH7" s="13"/>
      <c r="XI7" s="13"/>
      <c r="XJ7" s="13"/>
      <c r="XK7" s="13"/>
      <c r="XL7" s="13"/>
      <c r="XM7" s="13"/>
      <c r="XN7" s="13"/>
      <c r="XO7" s="13"/>
      <c r="XP7" s="13"/>
      <c r="XQ7" s="13"/>
      <c r="XR7" s="13"/>
      <c r="XS7" s="13"/>
      <c r="XT7" s="13"/>
      <c r="XU7" s="13"/>
      <c r="XV7" s="13"/>
      <c r="XW7" s="13"/>
      <c r="XX7" s="13"/>
      <c r="XY7" s="13"/>
      <c r="XZ7" s="13"/>
      <c r="YA7" s="13"/>
      <c r="YB7" s="13"/>
      <c r="YC7" s="13"/>
      <c r="YD7" s="13"/>
      <c r="YE7" s="13"/>
      <c r="YF7" s="13"/>
      <c r="YG7" s="13"/>
      <c r="YH7" s="13"/>
      <c r="YI7" s="13"/>
      <c r="YJ7" s="13"/>
      <c r="YK7" s="13"/>
      <c r="YL7" s="13"/>
      <c r="YM7" s="13"/>
      <c r="YN7" s="13"/>
      <c r="YO7" s="13"/>
      <c r="YP7" s="13"/>
      <c r="YQ7" s="13"/>
      <c r="YR7" s="13"/>
      <c r="YS7" s="13"/>
      <c r="YT7" s="13"/>
      <c r="YU7" s="13"/>
      <c r="YV7" s="13"/>
      <c r="YW7" s="13"/>
      <c r="YX7" s="13"/>
      <c r="YY7" s="13"/>
      <c r="YZ7" s="13"/>
      <c r="ZA7" s="13"/>
      <c r="ZB7" s="13"/>
      <c r="ZC7" s="13"/>
      <c r="ZD7" s="13"/>
      <c r="ZE7" s="13"/>
      <c r="ZF7" s="13"/>
      <c r="ZG7" s="13"/>
      <c r="ZH7" s="13"/>
      <c r="ZI7" s="13"/>
      <c r="ZJ7" s="13"/>
      <c r="ZK7" s="13"/>
      <c r="ZL7" s="13"/>
      <c r="ZM7" s="13"/>
      <c r="ZN7" s="13"/>
      <c r="ZO7" s="13"/>
      <c r="ZP7" s="13"/>
      <c r="ZQ7" s="13"/>
      <c r="ZR7" s="13"/>
      <c r="ZS7" s="13"/>
      <c r="ZT7" s="13"/>
      <c r="ZU7" s="13"/>
      <c r="ZV7" s="13"/>
      <c r="ZW7" s="13"/>
      <c r="ZX7" s="13"/>
      <c r="ZY7" s="13"/>
      <c r="ZZ7" s="13"/>
      <c r="AAA7" s="13"/>
      <c r="AAB7" s="13"/>
      <c r="AAC7" s="13"/>
      <c r="AAD7" s="13"/>
      <c r="AAE7" s="13"/>
      <c r="AAF7" s="13"/>
      <c r="AAG7" s="13"/>
      <c r="AAH7" s="13"/>
      <c r="AAI7" s="13"/>
      <c r="AAJ7" s="13"/>
      <c r="AAK7" s="13"/>
      <c r="AAL7" s="13"/>
      <c r="AAM7" s="13"/>
      <c r="AAN7" s="13"/>
      <c r="AAO7" s="13"/>
      <c r="AAP7" s="13"/>
      <c r="AAQ7" s="13"/>
      <c r="AAR7" s="13"/>
      <c r="AAS7" s="13"/>
      <c r="AAT7" s="13"/>
      <c r="AAU7" s="13"/>
      <c r="AAV7" s="13"/>
      <c r="AAW7" s="13"/>
      <c r="AAX7" s="13"/>
      <c r="AAY7" s="13"/>
      <c r="AAZ7" s="13"/>
      <c r="ABA7" s="13"/>
      <c r="ABB7" s="13"/>
      <c r="ABC7" s="13"/>
      <c r="ABD7" s="13"/>
      <c r="ABE7" s="13"/>
      <c r="ABF7" s="13"/>
      <c r="ABG7" s="13"/>
      <c r="ABH7" s="13"/>
      <c r="ABI7" s="13"/>
      <c r="ABJ7" s="13"/>
      <c r="ABK7" s="13"/>
      <c r="ABL7" s="13"/>
      <c r="ABM7" s="13"/>
      <c r="ABN7" s="13"/>
      <c r="ABO7" s="13"/>
      <c r="ABP7" s="13"/>
      <c r="ABQ7" s="13"/>
      <c r="ABR7" s="13"/>
      <c r="ABS7" s="13"/>
      <c r="ABT7" s="13"/>
      <c r="ABU7" s="13"/>
      <c r="ABV7" s="13"/>
      <c r="ABW7" s="13"/>
      <c r="ABX7" s="13"/>
      <c r="ABY7" s="13"/>
      <c r="ABZ7" s="13"/>
      <c r="ACA7" s="13"/>
      <c r="ACB7" s="13"/>
      <c r="ACC7" s="13"/>
      <c r="ACD7" s="13"/>
      <c r="ACE7" s="13"/>
      <c r="ACF7" s="13"/>
      <c r="ACG7" s="13"/>
      <c r="ACH7" s="13"/>
      <c r="ACI7" s="13"/>
      <c r="ACJ7" s="13"/>
      <c r="ACK7" s="13"/>
      <c r="ACL7" s="13"/>
      <c r="ACM7" s="13"/>
      <c r="ACN7" s="13"/>
      <c r="ACO7" s="13"/>
      <c r="ACP7" s="13"/>
      <c r="ACQ7" s="13"/>
      <c r="ACR7" s="13"/>
      <c r="ACS7" s="13"/>
      <c r="ACT7" s="13"/>
      <c r="ACU7" s="13"/>
      <c r="ACV7" s="13"/>
      <c r="ACW7" s="13"/>
      <c r="ACX7" s="13"/>
      <c r="ACY7" s="13"/>
      <c r="ACZ7" s="13"/>
      <c r="ADA7" s="13"/>
      <c r="ADB7" s="13"/>
      <c r="ADC7" s="13"/>
      <c r="ADD7" s="13"/>
      <c r="ADE7" s="13"/>
      <c r="ADF7" s="13"/>
      <c r="ADG7" s="13"/>
      <c r="ADH7" s="13"/>
      <c r="ADI7" s="13"/>
      <c r="ADJ7" s="13"/>
      <c r="ADK7" s="13"/>
      <c r="ADL7" s="13"/>
      <c r="ADM7" s="13"/>
      <c r="ADN7" s="13"/>
      <c r="ADO7" s="13"/>
      <c r="ADP7" s="13"/>
      <c r="ADQ7" s="13"/>
      <c r="ADR7" s="13"/>
      <c r="ADS7" s="13"/>
      <c r="ADT7" s="13"/>
      <c r="ADU7" s="13"/>
      <c r="ADV7" s="13"/>
      <c r="ADW7" s="13"/>
      <c r="ADX7" s="13"/>
      <c r="ADY7" s="13"/>
      <c r="ADZ7" s="13"/>
      <c r="AEA7" s="13"/>
      <c r="AEB7" s="13"/>
      <c r="AEC7" s="13"/>
      <c r="AED7" s="13"/>
      <c r="AEE7" s="13"/>
      <c r="AEF7" s="13"/>
      <c r="AEG7" s="13"/>
      <c r="AEH7" s="13"/>
      <c r="AEI7" s="13"/>
      <c r="AEJ7" s="13"/>
      <c r="AEK7" s="13"/>
      <c r="AEL7" s="13"/>
      <c r="AEM7" s="13"/>
      <c r="AEN7" s="13"/>
      <c r="AEO7" s="13"/>
      <c r="AEP7" s="13"/>
      <c r="AEQ7" s="13"/>
      <c r="AER7" s="13"/>
      <c r="AES7" s="13"/>
      <c r="AET7" s="13"/>
      <c r="AEU7" s="13"/>
      <c r="AEV7" s="13"/>
      <c r="AEW7" s="13"/>
      <c r="AEX7" s="13"/>
      <c r="AEY7" s="13"/>
      <c r="AEZ7" s="13"/>
      <c r="AFA7" s="13"/>
      <c r="AFB7" s="13"/>
      <c r="AFC7" s="13"/>
      <c r="AFD7" s="13"/>
      <c r="AFE7" s="13"/>
      <c r="AFF7" s="13"/>
      <c r="AFG7" s="13"/>
      <c r="AFH7" s="13"/>
      <c r="AFI7" s="13"/>
      <c r="AFJ7" s="13"/>
      <c r="AFK7" s="13"/>
      <c r="AFL7" s="13"/>
      <c r="AFM7" s="13"/>
      <c r="AFN7" s="13"/>
      <c r="AFO7" s="13"/>
      <c r="AFP7" s="13"/>
      <c r="AFQ7" s="13"/>
      <c r="AFR7" s="13"/>
      <c r="AFS7" s="13"/>
      <c r="AFT7" s="13"/>
      <c r="AFU7" s="13"/>
      <c r="AFV7" s="13"/>
      <c r="AFW7" s="13"/>
      <c r="AFX7" s="13"/>
      <c r="AFY7" s="13"/>
      <c r="AFZ7" s="13"/>
      <c r="AGA7" s="13"/>
      <c r="AGB7" s="13"/>
      <c r="AGC7" s="13"/>
      <c r="AGD7" s="13"/>
      <c r="AGE7" s="13"/>
      <c r="AGF7" s="13"/>
      <c r="AGG7" s="13"/>
      <c r="AGH7" s="13"/>
      <c r="AGI7" s="13"/>
      <c r="AGJ7" s="13"/>
      <c r="AGK7" s="13"/>
      <c r="AGL7" s="13"/>
      <c r="AGM7" s="13"/>
      <c r="AGN7" s="13"/>
      <c r="AGO7" s="13"/>
      <c r="AGP7" s="13"/>
      <c r="AGQ7" s="13"/>
      <c r="AGR7" s="13"/>
      <c r="AGS7" s="13"/>
      <c r="AGT7" s="13"/>
      <c r="AGU7" s="13"/>
      <c r="AGV7" s="13"/>
      <c r="AGW7" s="13"/>
      <c r="AGX7" s="13"/>
      <c r="AGY7" s="13"/>
      <c r="AGZ7" s="13"/>
      <c r="AHA7" s="13"/>
      <c r="AHB7" s="13"/>
      <c r="AHC7" s="13"/>
      <c r="AHD7" s="13"/>
      <c r="AHE7" s="13"/>
      <c r="AHF7" s="13"/>
      <c r="AHG7" s="13"/>
      <c r="AHH7" s="13"/>
      <c r="AHI7" s="13"/>
      <c r="AHJ7" s="13"/>
      <c r="AHK7" s="13"/>
      <c r="AHL7" s="13"/>
      <c r="AHM7" s="13"/>
      <c r="AHN7" s="13"/>
      <c r="AHO7" s="13"/>
      <c r="AHP7" s="13"/>
      <c r="AHQ7" s="13"/>
      <c r="AHR7" s="13"/>
      <c r="AHS7" s="13"/>
      <c r="AHT7" s="13"/>
      <c r="AHU7" s="13"/>
      <c r="AHV7" s="13"/>
      <c r="AHW7" s="13"/>
      <c r="AHX7" s="13"/>
      <c r="AHY7" s="13"/>
      <c r="AHZ7" s="13"/>
      <c r="AIA7" s="13"/>
      <c r="AIB7" s="13"/>
      <c r="AIC7" s="13"/>
      <c r="AID7" s="13"/>
      <c r="AIE7" s="13"/>
      <c r="AIF7" s="13"/>
      <c r="AIG7" s="13"/>
      <c r="AIH7" s="13"/>
      <c r="AII7" s="13"/>
      <c r="AIJ7" s="13"/>
      <c r="AIK7" s="13"/>
      <c r="AIL7" s="13"/>
      <c r="AIM7" s="13"/>
      <c r="AIN7" s="13"/>
      <c r="AIO7" s="13"/>
      <c r="AIP7" s="13"/>
      <c r="AIQ7" s="13"/>
      <c r="AIR7" s="13"/>
      <c r="AIS7" s="13"/>
      <c r="AIT7" s="13"/>
      <c r="AIU7" s="13"/>
      <c r="AIV7" s="13"/>
      <c r="AIW7" s="13"/>
      <c r="AIX7" s="13"/>
      <c r="AIY7" s="13"/>
      <c r="AIZ7" s="13"/>
      <c r="AJA7" s="13"/>
      <c r="AJB7" s="13"/>
      <c r="AJC7" s="13"/>
      <c r="AJD7" s="13"/>
      <c r="AJE7" s="13"/>
      <c r="AJF7" s="13"/>
      <c r="AJG7" s="13"/>
      <c r="AJH7" s="13"/>
      <c r="AJI7" s="13"/>
      <c r="AJJ7" s="13"/>
      <c r="AJK7" s="13"/>
      <c r="AJL7" s="13"/>
      <c r="AJM7" s="13"/>
      <c r="AJN7" s="13"/>
      <c r="AJO7" s="13"/>
      <c r="AJP7" s="13"/>
      <c r="AJQ7" s="13"/>
      <c r="AJR7" s="13"/>
      <c r="AJS7" s="13"/>
      <c r="AJT7" s="13"/>
      <c r="AJU7" s="13"/>
      <c r="AJV7" s="13"/>
      <c r="AJW7" s="13"/>
      <c r="AJX7" s="13"/>
      <c r="AJY7" s="13"/>
      <c r="AJZ7" s="13"/>
      <c r="AKA7" s="13"/>
      <c r="AKB7" s="13"/>
      <c r="AKC7" s="13"/>
      <c r="AKD7" s="13"/>
      <c r="AKE7" s="13"/>
      <c r="AKF7" s="13"/>
      <c r="AKG7" s="13"/>
      <c r="AKH7" s="13"/>
      <c r="AKI7" s="13"/>
      <c r="AKJ7" s="13"/>
      <c r="AKK7" s="13"/>
      <c r="AKL7" s="13"/>
      <c r="AKM7" s="13"/>
      <c r="AKN7" s="13"/>
      <c r="AKO7" s="13"/>
      <c r="AKP7" s="13"/>
      <c r="AKQ7" s="13"/>
      <c r="AKR7" s="13"/>
      <c r="AKS7" s="13"/>
      <c r="AKT7" s="13"/>
      <c r="AKU7" s="13"/>
      <c r="AKV7" s="13"/>
      <c r="AKW7" s="13"/>
      <c r="AKX7" s="13"/>
      <c r="AKY7" s="13"/>
      <c r="AKZ7" s="13"/>
      <c r="ALA7" s="13"/>
      <c r="ALB7" s="13"/>
      <c r="ALC7" s="13"/>
      <c r="ALD7" s="13"/>
      <c r="ALE7" s="13"/>
      <c r="ALF7" s="13"/>
      <c r="ALG7" s="13"/>
      <c r="ALH7" s="13"/>
      <c r="ALI7" s="13"/>
      <c r="ALJ7" s="13"/>
      <c r="ALK7" s="13"/>
      <c r="ALL7" s="13"/>
      <c r="ALM7" s="13"/>
      <c r="ALN7" s="13"/>
      <c r="ALO7" s="13"/>
      <c r="ALP7" s="13"/>
      <c r="ALQ7" s="13"/>
      <c r="ALR7" s="13"/>
      <c r="ALS7" s="13"/>
      <c r="ALT7" s="13"/>
      <c r="ALU7" s="13"/>
      <c r="ALV7" s="13"/>
      <c r="ALW7" s="13"/>
      <c r="ALX7" s="13"/>
      <c r="ALY7" s="13"/>
      <c r="ALZ7" s="13"/>
      <c r="AMA7" s="13"/>
      <c r="AMB7" s="13"/>
      <c r="AMC7" s="13"/>
      <c r="AMD7" s="13"/>
    </row>
    <row r="8" spans="1:1018" ht="15.6" customHeight="1">
      <c r="A8" s="11" t="s">
        <v>4</v>
      </c>
      <c r="B8" s="11"/>
      <c r="C8" s="252" t="s">
        <v>5</v>
      </c>
      <c r="D8" s="252"/>
      <c r="E8" s="11" t="s">
        <v>4</v>
      </c>
      <c r="F8" s="254"/>
      <c r="G8" s="254"/>
      <c r="H8" s="254"/>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c r="JR8" s="13"/>
      <c r="JS8" s="13"/>
      <c r="JT8" s="13"/>
      <c r="JU8" s="13"/>
      <c r="JV8" s="13"/>
      <c r="JW8" s="13"/>
      <c r="JX8" s="13"/>
      <c r="JY8" s="13"/>
      <c r="JZ8" s="13"/>
      <c r="KA8" s="13"/>
      <c r="KB8" s="13"/>
      <c r="KC8" s="13"/>
      <c r="KD8" s="13"/>
      <c r="KE8" s="13"/>
      <c r="KF8" s="13"/>
      <c r="KG8" s="13"/>
      <c r="KH8" s="13"/>
      <c r="KI8" s="13"/>
      <c r="KJ8" s="13"/>
      <c r="KK8" s="13"/>
      <c r="KL8" s="13"/>
      <c r="KM8" s="13"/>
      <c r="KN8" s="13"/>
      <c r="KO8" s="13"/>
      <c r="KP8" s="13"/>
      <c r="KQ8" s="13"/>
      <c r="KR8" s="13"/>
      <c r="KS8" s="13"/>
      <c r="KT8" s="13"/>
      <c r="KU8" s="13"/>
      <c r="KV8" s="13"/>
      <c r="KW8" s="13"/>
      <c r="KX8" s="13"/>
      <c r="KY8" s="13"/>
      <c r="KZ8" s="13"/>
      <c r="LA8" s="13"/>
      <c r="LB8" s="13"/>
      <c r="LC8" s="13"/>
      <c r="LD8" s="13"/>
      <c r="LE8" s="13"/>
      <c r="LF8" s="13"/>
      <c r="LG8" s="13"/>
      <c r="LH8" s="13"/>
      <c r="LI8" s="13"/>
      <c r="LJ8" s="13"/>
      <c r="LK8" s="13"/>
      <c r="LL8" s="13"/>
      <c r="LM8" s="13"/>
      <c r="LN8" s="13"/>
      <c r="LO8" s="13"/>
      <c r="LP8" s="13"/>
      <c r="LQ8" s="13"/>
      <c r="LR8" s="13"/>
      <c r="LS8" s="13"/>
      <c r="LT8" s="13"/>
      <c r="LU8" s="13"/>
      <c r="LV8" s="13"/>
      <c r="LW8" s="13"/>
      <c r="LX8" s="13"/>
      <c r="LY8" s="13"/>
      <c r="LZ8" s="13"/>
      <c r="MA8" s="13"/>
      <c r="MB8" s="13"/>
      <c r="MC8" s="13"/>
      <c r="MD8" s="13"/>
      <c r="ME8" s="13"/>
      <c r="MF8" s="13"/>
      <c r="MG8" s="13"/>
      <c r="MH8" s="13"/>
      <c r="MI8" s="13"/>
      <c r="MJ8" s="13"/>
      <c r="MK8" s="13"/>
      <c r="ML8" s="13"/>
      <c r="MM8" s="13"/>
      <c r="MN8" s="13"/>
      <c r="MO8" s="13"/>
      <c r="MP8" s="13"/>
      <c r="MQ8" s="13"/>
      <c r="MR8" s="13"/>
      <c r="MS8" s="13"/>
      <c r="MT8" s="13"/>
      <c r="MU8" s="13"/>
      <c r="MV8" s="13"/>
      <c r="MW8" s="13"/>
      <c r="MX8" s="13"/>
      <c r="MY8" s="13"/>
      <c r="MZ8" s="13"/>
      <c r="NA8" s="13"/>
      <c r="NB8" s="13"/>
      <c r="NC8" s="13"/>
      <c r="ND8" s="13"/>
      <c r="NE8" s="13"/>
      <c r="NF8" s="13"/>
      <c r="NG8" s="13"/>
      <c r="NH8" s="13"/>
      <c r="NI8" s="13"/>
      <c r="NJ8" s="13"/>
      <c r="NK8" s="13"/>
      <c r="NL8" s="13"/>
      <c r="NM8" s="13"/>
      <c r="NN8" s="13"/>
      <c r="NO8" s="13"/>
      <c r="NP8" s="13"/>
      <c r="NQ8" s="13"/>
      <c r="NR8" s="13"/>
      <c r="NS8" s="13"/>
      <c r="NT8" s="13"/>
      <c r="NU8" s="13"/>
      <c r="NV8" s="13"/>
      <c r="NW8" s="13"/>
      <c r="NX8" s="13"/>
      <c r="NY8" s="13"/>
      <c r="NZ8" s="13"/>
      <c r="OA8" s="13"/>
      <c r="OB8" s="13"/>
      <c r="OC8" s="13"/>
      <c r="OD8" s="13"/>
      <c r="OE8" s="13"/>
      <c r="OF8" s="13"/>
      <c r="OG8" s="13"/>
      <c r="OH8" s="13"/>
      <c r="OI8" s="13"/>
      <c r="OJ8" s="13"/>
      <c r="OK8" s="13"/>
      <c r="OL8" s="13"/>
      <c r="OM8" s="13"/>
      <c r="ON8" s="13"/>
      <c r="OO8" s="13"/>
      <c r="OP8" s="13"/>
      <c r="OQ8" s="13"/>
      <c r="OR8" s="13"/>
      <c r="OS8" s="13"/>
      <c r="OT8" s="13"/>
      <c r="OU8" s="13"/>
      <c r="OV8" s="13"/>
      <c r="OW8" s="13"/>
      <c r="OX8" s="13"/>
      <c r="OY8" s="13"/>
      <c r="OZ8" s="13"/>
      <c r="PA8" s="13"/>
      <c r="PB8" s="13"/>
      <c r="PC8" s="13"/>
      <c r="PD8" s="13"/>
      <c r="PE8" s="13"/>
      <c r="PF8" s="13"/>
      <c r="PG8" s="13"/>
      <c r="PH8" s="13"/>
      <c r="PI8" s="13"/>
      <c r="PJ8" s="13"/>
      <c r="PK8" s="13"/>
      <c r="PL8" s="13"/>
      <c r="PM8" s="13"/>
      <c r="PN8" s="13"/>
      <c r="PO8" s="13"/>
      <c r="PP8" s="13"/>
      <c r="PQ8" s="13"/>
      <c r="PR8" s="13"/>
      <c r="PS8" s="13"/>
      <c r="PT8" s="13"/>
      <c r="PU8" s="13"/>
      <c r="PV8" s="13"/>
      <c r="PW8" s="13"/>
      <c r="PX8" s="13"/>
      <c r="PY8" s="13"/>
      <c r="PZ8" s="13"/>
      <c r="QA8" s="13"/>
      <c r="QB8" s="13"/>
      <c r="QC8" s="13"/>
      <c r="QD8" s="13"/>
      <c r="QE8" s="13"/>
      <c r="QF8" s="13"/>
      <c r="QG8" s="13"/>
      <c r="QH8" s="13"/>
      <c r="QI8" s="13"/>
      <c r="QJ8" s="13"/>
      <c r="QK8" s="13"/>
      <c r="QL8" s="13"/>
      <c r="QM8" s="13"/>
      <c r="QN8" s="13"/>
      <c r="QO8" s="13"/>
      <c r="QP8" s="13"/>
      <c r="QQ8" s="13"/>
      <c r="QR8" s="13"/>
      <c r="QS8" s="13"/>
      <c r="QT8" s="13"/>
      <c r="QU8" s="13"/>
      <c r="QV8" s="13"/>
      <c r="QW8" s="13"/>
      <c r="QX8" s="13"/>
      <c r="QY8" s="13"/>
      <c r="QZ8" s="13"/>
      <c r="RA8" s="13"/>
      <c r="RB8" s="13"/>
      <c r="RC8" s="13"/>
      <c r="RD8" s="13"/>
      <c r="RE8" s="13"/>
      <c r="RF8" s="13"/>
      <c r="RG8" s="13"/>
      <c r="RH8" s="13"/>
      <c r="RI8" s="13"/>
      <c r="RJ8" s="13"/>
      <c r="RK8" s="13"/>
      <c r="RL8" s="13"/>
      <c r="RM8" s="13"/>
      <c r="RN8" s="13"/>
      <c r="RO8" s="13"/>
      <c r="RP8" s="13"/>
      <c r="RQ8" s="13"/>
      <c r="RR8" s="13"/>
      <c r="RS8" s="13"/>
      <c r="RT8" s="13"/>
      <c r="RU8" s="13"/>
      <c r="RV8" s="13"/>
      <c r="RW8" s="13"/>
      <c r="RX8" s="13"/>
      <c r="RY8" s="13"/>
      <c r="RZ8" s="13"/>
      <c r="SA8" s="13"/>
      <c r="SB8" s="13"/>
      <c r="SC8" s="13"/>
      <c r="SD8" s="13"/>
      <c r="SE8" s="13"/>
      <c r="SF8" s="13"/>
      <c r="SG8" s="13"/>
      <c r="SH8" s="13"/>
      <c r="SI8" s="13"/>
      <c r="SJ8" s="13"/>
      <c r="SK8" s="13"/>
      <c r="SL8" s="13"/>
      <c r="SM8" s="13"/>
      <c r="SN8" s="13"/>
      <c r="SO8" s="13"/>
      <c r="SP8" s="13"/>
      <c r="SQ8" s="13"/>
      <c r="SR8" s="13"/>
      <c r="SS8" s="13"/>
      <c r="ST8" s="13"/>
      <c r="SU8" s="13"/>
      <c r="SV8" s="13"/>
      <c r="SW8" s="13"/>
      <c r="SX8" s="13"/>
      <c r="SY8" s="13"/>
      <c r="SZ8" s="13"/>
      <c r="TA8" s="13"/>
      <c r="TB8" s="13"/>
      <c r="TC8" s="13"/>
      <c r="TD8" s="13"/>
      <c r="TE8" s="13"/>
      <c r="TF8" s="13"/>
      <c r="TG8" s="13"/>
      <c r="TH8" s="13"/>
      <c r="TI8" s="13"/>
      <c r="TJ8" s="13"/>
      <c r="TK8" s="13"/>
      <c r="TL8" s="13"/>
      <c r="TM8" s="13"/>
      <c r="TN8" s="13"/>
      <c r="TO8" s="13"/>
      <c r="TP8" s="13"/>
      <c r="TQ8" s="13"/>
      <c r="TR8" s="13"/>
      <c r="TS8" s="13"/>
      <c r="TT8" s="13"/>
      <c r="TU8" s="13"/>
      <c r="TV8" s="13"/>
      <c r="TW8" s="13"/>
      <c r="TX8" s="13"/>
      <c r="TY8" s="13"/>
      <c r="TZ8" s="13"/>
      <c r="UA8" s="13"/>
      <c r="UB8" s="13"/>
      <c r="UC8" s="13"/>
      <c r="UD8" s="13"/>
      <c r="UE8" s="13"/>
      <c r="UF8" s="13"/>
      <c r="UG8" s="13"/>
      <c r="UH8" s="13"/>
      <c r="UI8" s="13"/>
      <c r="UJ8" s="13"/>
      <c r="UK8" s="13"/>
      <c r="UL8" s="13"/>
      <c r="UM8" s="13"/>
      <c r="UN8" s="13"/>
      <c r="UO8" s="13"/>
      <c r="UP8" s="13"/>
      <c r="UQ8" s="13"/>
      <c r="UR8" s="13"/>
      <c r="US8" s="13"/>
      <c r="UT8" s="13"/>
      <c r="UU8" s="13"/>
      <c r="UV8" s="13"/>
      <c r="UW8" s="13"/>
      <c r="UX8" s="13"/>
      <c r="UY8" s="13"/>
      <c r="UZ8" s="13"/>
      <c r="VA8" s="13"/>
      <c r="VB8" s="13"/>
      <c r="VC8" s="13"/>
      <c r="VD8" s="13"/>
      <c r="VE8" s="13"/>
      <c r="VF8" s="13"/>
      <c r="VG8" s="13"/>
      <c r="VH8" s="13"/>
      <c r="VI8" s="13"/>
      <c r="VJ8" s="13"/>
      <c r="VK8" s="13"/>
      <c r="VL8" s="13"/>
      <c r="VM8" s="13"/>
      <c r="VN8" s="13"/>
      <c r="VO8" s="13"/>
      <c r="VP8" s="13"/>
      <c r="VQ8" s="13"/>
      <c r="VR8" s="13"/>
      <c r="VS8" s="13"/>
      <c r="VT8" s="13"/>
      <c r="VU8" s="13"/>
      <c r="VV8" s="13"/>
      <c r="VW8" s="13"/>
      <c r="VX8" s="13"/>
      <c r="VY8" s="13"/>
      <c r="VZ8" s="13"/>
      <c r="WA8" s="13"/>
      <c r="WB8" s="13"/>
      <c r="WC8" s="13"/>
      <c r="WD8" s="13"/>
      <c r="WE8" s="13"/>
      <c r="WF8" s="13"/>
      <c r="WG8" s="13"/>
      <c r="WH8" s="13"/>
      <c r="WI8" s="13"/>
      <c r="WJ8" s="13"/>
      <c r="WK8" s="13"/>
      <c r="WL8" s="13"/>
      <c r="WM8" s="13"/>
      <c r="WN8" s="13"/>
      <c r="WO8" s="13"/>
      <c r="WP8" s="13"/>
      <c r="WQ8" s="13"/>
      <c r="WR8" s="13"/>
      <c r="WS8" s="13"/>
      <c r="WT8" s="13"/>
      <c r="WU8" s="13"/>
      <c r="WV8" s="13"/>
      <c r="WW8" s="13"/>
      <c r="WX8" s="13"/>
      <c r="WY8" s="13"/>
      <c r="WZ8" s="13"/>
      <c r="XA8" s="13"/>
      <c r="XB8" s="13"/>
      <c r="XC8" s="13"/>
      <c r="XD8" s="13"/>
      <c r="XE8" s="13"/>
      <c r="XF8" s="13"/>
      <c r="XG8" s="13"/>
      <c r="XH8" s="13"/>
      <c r="XI8" s="13"/>
      <c r="XJ8" s="13"/>
      <c r="XK8" s="13"/>
      <c r="XL8" s="13"/>
      <c r="XM8" s="13"/>
      <c r="XN8" s="13"/>
      <c r="XO8" s="13"/>
      <c r="XP8" s="13"/>
      <c r="XQ8" s="13"/>
      <c r="XR8" s="13"/>
      <c r="XS8" s="13"/>
      <c r="XT8" s="13"/>
      <c r="XU8" s="13"/>
      <c r="XV8" s="13"/>
      <c r="XW8" s="13"/>
      <c r="XX8" s="13"/>
      <c r="XY8" s="13"/>
      <c r="XZ8" s="13"/>
      <c r="YA8" s="13"/>
      <c r="YB8" s="13"/>
      <c r="YC8" s="13"/>
      <c r="YD8" s="13"/>
      <c r="YE8" s="13"/>
      <c r="YF8" s="13"/>
      <c r="YG8" s="13"/>
      <c r="YH8" s="13"/>
      <c r="YI8" s="13"/>
      <c r="YJ8" s="13"/>
      <c r="YK8" s="13"/>
      <c r="YL8" s="13"/>
      <c r="YM8" s="13"/>
      <c r="YN8" s="13"/>
      <c r="YO8" s="13"/>
      <c r="YP8" s="13"/>
      <c r="YQ8" s="13"/>
      <c r="YR8" s="13"/>
      <c r="YS8" s="13"/>
      <c r="YT8" s="13"/>
      <c r="YU8" s="13"/>
      <c r="YV8" s="13"/>
      <c r="YW8" s="13"/>
      <c r="YX8" s="13"/>
      <c r="YY8" s="13"/>
      <c r="YZ8" s="13"/>
      <c r="ZA8" s="13"/>
      <c r="ZB8" s="13"/>
      <c r="ZC8" s="13"/>
      <c r="ZD8" s="13"/>
      <c r="ZE8" s="13"/>
      <c r="ZF8" s="13"/>
      <c r="ZG8" s="13"/>
      <c r="ZH8" s="13"/>
      <c r="ZI8" s="13"/>
      <c r="ZJ8" s="13"/>
      <c r="ZK8" s="13"/>
      <c r="ZL8" s="13"/>
      <c r="ZM8" s="13"/>
      <c r="ZN8" s="13"/>
      <c r="ZO8" s="13"/>
      <c r="ZP8" s="13"/>
      <c r="ZQ8" s="13"/>
      <c r="ZR8" s="13"/>
      <c r="ZS8" s="13"/>
      <c r="ZT8" s="13"/>
      <c r="ZU8" s="13"/>
      <c r="ZV8" s="13"/>
      <c r="ZW8" s="13"/>
      <c r="ZX8" s="13"/>
      <c r="ZY8" s="13"/>
      <c r="ZZ8" s="13"/>
      <c r="AAA8" s="13"/>
      <c r="AAB8" s="13"/>
      <c r="AAC8" s="13"/>
      <c r="AAD8" s="13"/>
      <c r="AAE8" s="13"/>
      <c r="AAF8" s="13"/>
      <c r="AAG8" s="13"/>
      <c r="AAH8" s="13"/>
      <c r="AAI8" s="13"/>
      <c r="AAJ8" s="13"/>
      <c r="AAK8" s="13"/>
      <c r="AAL8" s="13"/>
      <c r="AAM8" s="13"/>
      <c r="AAN8" s="13"/>
      <c r="AAO8" s="13"/>
      <c r="AAP8" s="13"/>
      <c r="AAQ8" s="13"/>
      <c r="AAR8" s="13"/>
      <c r="AAS8" s="13"/>
      <c r="AAT8" s="13"/>
      <c r="AAU8" s="13"/>
      <c r="AAV8" s="13"/>
      <c r="AAW8" s="13"/>
      <c r="AAX8" s="13"/>
      <c r="AAY8" s="13"/>
      <c r="AAZ8" s="13"/>
      <c r="ABA8" s="13"/>
      <c r="ABB8" s="13"/>
      <c r="ABC8" s="13"/>
      <c r="ABD8" s="13"/>
      <c r="ABE8" s="13"/>
      <c r="ABF8" s="13"/>
      <c r="ABG8" s="13"/>
      <c r="ABH8" s="13"/>
      <c r="ABI8" s="13"/>
      <c r="ABJ8" s="13"/>
      <c r="ABK8" s="13"/>
      <c r="ABL8" s="13"/>
      <c r="ABM8" s="13"/>
      <c r="ABN8" s="13"/>
      <c r="ABO8" s="13"/>
      <c r="ABP8" s="13"/>
      <c r="ABQ8" s="13"/>
      <c r="ABR8" s="13"/>
      <c r="ABS8" s="13"/>
      <c r="ABT8" s="13"/>
      <c r="ABU8" s="13"/>
      <c r="ABV8" s="13"/>
      <c r="ABW8" s="13"/>
      <c r="ABX8" s="13"/>
      <c r="ABY8" s="13"/>
      <c r="ABZ8" s="13"/>
      <c r="ACA8" s="13"/>
      <c r="ACB8" s="13"/>
      <c r="ACC8" s="13"/>
      <c r="ACD8" s="13"/>
      <c r="ACE8" s="13"/>
      <c r="ACF8" s="13"/>
      <c r="ACG8" s="13"/>
      <c r="ACH8" s="13"/>
      <c r="ACI8" s="13"/>
      <c r="ACJ8" s="13"/>
      <c r="ACK8" s="13"/>
      <c r="ACL8" s="13"/>
      <c r="ACM8" s="13"/>
      <c r="ACN8" s="13"/>
      <c r="ACO8" s="13"/>
      <c r="ACP8" s="13"/>
      <c r="ACQ8" s="13"/>
      <c r="ACR8" s="13"/>
      <c r="ACS8" s="13"/>
      <c r="ACT8" s="13"/>
      <c r="ACU8" s="13"/>
      <c r="ACV8" s="13"/>
      <c r="ACW8" s="13"/>
      <c r="ACX8" s="13"/>
      <c r="ACY8" s="13"/>
      <c r="ACZ8" s="13"/>
      <c r="ADA8" s="13"/>
      <c r="ADB8" s="13"/>
      <c r="ADC8" s="13"/>
      <c r="ADD8" s="13"/>
      <c r="ADE8" s="13"/>
      <c r="ADF8" s="13"/>
      <c r="ADG8" s="13"/>
      <c r="ADH8" s="13"/>
      <c r="ADI8" s="13"/>
      <c r="ADJ8" s="13"/>
      <c r="ADK8" s="13"/>
      <c r="ADL8" s="13"/>
      <c r="ADM8" s="13"/>
      <c r="ADN8" s="13"/>
      <c r="ADO8" s="13"/>
      <c r="ADP8" s="13"/>
      <c r="ADQ8" s="13"/>
      <c r="ADR8" s="13"/>
      <c r="ADS8" s="13"/>
      <c r="ADT8" s="13"/>
      <c r="ADU8" s="13"/>
      <c r="ADV8" s="13"/>
      <c r="ADW8" s="13"/>
      <c r="ADX8" s="13"/>
      <c r="ADY8" s="13"/>
      <c r="ADZ8" s="13"/>
      <c r="AEA8" s="13"/>
      <c r="AEB8" s="13"/>
      <c r="AEC8" s="13"/>
      <c r="AED8" s="13"/>
      <c r="AEE8" s="13"/>
      <c r="AEF8" s="13"/>
      <c r="AEG8" s="13"/>
      <c r="AEH8" s="13"/>
      <c r="AEI8" s="13"/>
      <c r="AEJ8" s="13"/>
      <c r="AEK8" s="13"/>
      <c r="AEL8" s="13"/>
      <c r="AEM8" s="13"/>
      <c r="AEN8" s="13"/>
      <c r="AEO8" s="13"/>
      <c r="AEP8" s="13"/>
      <c r="AEQ8" s="13"/>
      <c r="AER8" s="13"/>
      <c r="AES8" s="13"/>
      <c r="AET8" s="13"/>
      <c r="AEU8" s="13"/>
      <c r="AEV8" s="13"/>
      <c r="AEW8" s="13"/>
      <c r="AEX8" s="13"/>
      <c r="AEY8" s="13"/>
      <c r="AEZ8" s="13"/>
      <c r="AFA8" s="13"/>
      <c r="AFB8" s="13"/>
      <c r="AFC8" s="13"/>
      <c r="AFD8" s="13"/>
      <c r="AFE8" s="13"/>
      <c r="AFF8" s="13"/>
      <c r="AFG8" s="13"/>
      <c r="AFH8" s="13"/>
      <c r="AFI8" s="13"/>
      <c r="AFJ8" s="13"/>
      <c r="AFK8" s="13"/>
      <c r="AFL8" s="13"/>
      <c r="AFM8" s="13"/>
      <c r="AFN8" s="13"/>
      <c r="AFO8" s="13"/>
      <c r="AFP8" s="13"/>
      <c r="AFQ8" s="13"/>
      <c r="AFR8" s="13"/>
      <c r="AFS8" s="13"/>
      <c r="AFT8" s="13"/>
      <c r="AFU8" s="13"/>
      <c r="AFV8" s="13"/>
      <c r="AFW8" s="13"/>
      <c r="AFX8" s="13"/>
      <c r="AFY8" s="13"/>
      <c r="AFZ8" s="13"/>
      <c r="AGA8" s="13"/>
      <c r="AGB8" s="13"/>
      <c r="AGC8" s="13"/>
      <c r="AGD8" s="13"/>
      <c r="AGE8" s="13"/>
      <c r="AGF8" s="13"/>
      <c r="AGG8" s="13"/>
      <c r="AGH8" s="13"/>
      <c r="AGI8" s="13"/>
      <c r="AGJ8" s="13"/>
      <c r="AGK8" s="13"/>
      <c r="AGL8" s="13"/>
      <c r="AGM8" s="13"/>
      <c r="AGN8" s="13"/>
      <c r="AGO8" s="13"/>
      <c r="AGP8" s="13"/>
      <c r="AGQ8" s="13"/>
      <c r="AGR8" s="13"/>
      <c r="AGS8" s="13"/>
      <c r="AGT8" s="13"/>
      <c r="AGU8" s="13"/>
      <c r="AGV8" s="13"/>
      <c r="AGW8" s="13"/>
      <c r="AGX8" s="13"/>
      <c r="AGY8" s="13"/>
      <c r="AGZ8" s="13"/>
      <c r="AHA8" s="13"/>
      <c r="AHB8" s="13"/>
      <c r="AHC8" s="13"/>
      <c r="AHD8" s="13"/>
      <c r="AHE8" s="13"/>
      <c r="AHF8" s="13"/>
      <c r="AHG8" s="13"/>
      <c r="AHH8" s="13"/>
      <c r="AHI8" s="13"/>
      <c r="AHJ8" s="13"/>
      <c r="AHK8" s="13"/>
      <c r="AHL8" s="13"/>
      <c r="AHM8" s="13"/>
      <c r="AHN8" s="13"/>
      <c r="AHO8" s="13"/>
      <c r="AHP8" s="13"/>
      <c r="AHQ8" s="13"/>
      <c r="AHR8" s="13"/>
      <c r="AHS8" s="13"/>
      <c r="AHT8" s="13"/>
      <c r="AHU8" s="13"/>
      <c r="AHV8" s="13"/>
      <c r="AHW8" s="13"/>
      <c r="AHX8" s="13"/>
      <c r="AHY8" s="13"/>
      <c r="AHZ8" s="13"/>
      <c r="AIA8" s="13"/>
      <c r="AIB8" s="13"/>
      <c r="AIC8" s="13"/>
      <c r="AID8" s="13"/>
      <c r="AIE8" s="13"/>
      <c r="AIF8" s="13"/>
      <c r="AIG8" s="13"/>
      <c r="AIH8" s="13"/>
      <c r="AII8" s="13"/>
      <c r="AIJ8" s="13"/>
      <c r="AIK8" s="13"/>
      <c r="AIL8" s="13"/>
      <c r="AIM8" s="13"/>
      <c r="AIN8" s="13"/>
      <c r="AIO8" s="13"/>
      <c r="AIP8" s="13"/>
      <c r="AIQ8" s="13"/>
      <c r="AIR8" s="13"/>
      <c r="AIS8" s="13"/>
      <c r="AIT8" s="13"/>
      <c r="AIU8" s="13"/>
      <c r="AIV8" s="13"/>
      <c r="AIW8" s="13"/>
      <c r="AIX8" s="13"/>
      <c r="AIY8" s="13"/>
      <c r="AIZ8" s="13"/>
      <c r="AJA8" s="13"/>
      <c r="AJB8" s="13"/>
      <c r="AJC8" s="13"/>
      <c r="AJD8" s="13"/>
      <c r="AJE8" s="13"/>
      <c r="AJF8" s="13"/>
      <c r="AJG8" s="13"/>
      <c r="AJH8" s="13"/>
      <c r="AJI8" s="13"/>
      <c r="AJJ8" s="13"/>
      <c r="AJK8" s="13"/>
      <c r="AJL8" s="13"/>
      <c r="AJM8" s="13"/>
      <c r="AJN8" s="13"/>
      <c r="AJO8" s="13"/>
      <c r="AJP8" s="13"/>
      <c r="AJQ8" s="13"/>
      <c r="AJR8" s="13"/>
      <c r="AJS8" s="13"/>
      <c r="AJT8" s="13"/>
      <c r="AJU8" s="13"/>
      <c r="AJV8" s="13"/>
      <c r="AJW8" s="13"/>
      <c r="AJX8" s="13"/>
      <c r="AJY8" s="13"/>
      <c r="AJZ8" s="13"/>
      <c r="AKA8" s="13"/>
      <c r="AKB8" s="13"/>
      <c r="AKC8" s="13"/>
      <c r="AKD8" s="13"/>
      <c r="AKE8" s="13"/>
      <c r="AKF8" s="13"/>
      <c r="AKG8" s="13"/>
      <c r="AKH8" s="13"/>
      <c r="AKI8" s="13"/>
      <c r="AKJ8" s="13"/>
      <c r="AKK8" s="13"/>
      <c r="AKL8" s="13"/>
      <c r="AKM8" s="13"/>
      <c r="AKN8" s="13"/>
      <c r="AKO8" s="13"/>
      <c r="AKP8" s="13"/>
      <c r="AKQ8" s="13"/>
      <c r="AKR8" s="13"/>
      <c r="AKS8" s="13"/>
      <c r="AKT8" s="13"/>
      <c r="AKU8" s="13"/>
      <c r="AKV8" s="13"/>
      <c r="AKW8" s="13"/>
      <c r="AKX8" s="13"/>
      <c r="AKY8" s="13"/>
      <c r="AKZ8" s="13"/>
      <c r="ALA8" s="13"/>
      <c r="ALB8" s="13"/>
      <c r="ALC8" s="13"/>
      <c r="ALD8" s="13"/>
      <c r="ALE8" s="13"/>
      <c r="ALF8" s="13"/>
      <c r="ALG8" s="13"/>
      <c r="ALH8" s="13"/>
      <c r="ALI8" s="13"/>
      <c r="ALJ8" s="13"/>
      <c r="ALK8" s="13"/>
      <c r="ALL8" s="13"/>
      <c r="ALM8" s="13"/>
      <c r="ALN8" s="13"/>
      <c r="ALO8" s="13"/>
      <c r="ALP8" s="13"/>
      <c r="ALQ8" s="13"/>
      <c r="ALR8" s="13"/>
      <c r="ALS8" s="13"/>
      <c r="ALT8" s="13"/>
      <c r="ALU8" s="13"/>
      <c r="ALV8" s="13"/>
      <c r="ALW8" s="13"/>
      <c r="ALX8" s="13"/>
      <c r="ALY8" s="13"/>
      <c r="ALZ8" s="13"/>
      <c r="AMA8" s="13"/>
      <c r="AMB8" s="13"/>
      <c r="AMC8" s="13"/>
      <c r="AMD8" s="13"/>
    </row>
    <row r="9" spans="1:1018" ht="15.6" customHeight="1">
      <c r="A9" s="11" t="s">
        <v>7</v>
      </c>
      <c r="B9" s="11"/>
      <c r="C9" s="252" t="s">
        <v>8</v>
      </c>
      <c r="D9" s="252"/>
      <c r="E9" s="11" t="s">
        <v>7</v>
      </c>
      <c r="F9" s="253" t="s">
        <v>8</v>
      </c>
      <c r="G9" s="253"/>
      <c r="H9" s="25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c r="IW9" s="13"/>
      <c r="IX9" s="13"/>
      <c r="IY9" s="13"/>
      <c r="IZ9" s="13"/>
      <c r="JA9" s="13"/>
      <c r="JB9" s="13"/>
      <c r="JC9" s="13"/>
      <c r="JD9" s="13"/>
      <c r="JE9" s="13"/>
      <c r="JF9" s="13"/>
      <c r="JG9" s="13"/>
      <c r="JH9" s="13"/>
      <c r="JI9" s="13"/>
      <c r="JJ9" s="13"/>
      <c r="JK9" s="13"/>
      <c r="JL9" s="13"/>
      <c r="JM9" s="13"/>
      <c r="JN9" s="13"/>
      <c r="JO9" s="13"/>
      <c r="JP9" s="13"/>
      <c r="JQ9" s="13"/>
      <c r="JR9" s="13"/>
      <c r="JS9" s="13"/>
      <c r="JT9" s="13"/>
      <c r="JU9" s="13"/>
      <c r="JV9" s="13"/>
      <c r="JW9" s="13"/>
      <c r="JX9" s="13"/>
      <c r="JY9" s="13"/>
      <c r="JZ9" s="13"/>
      <c r="KA9" s="13"/>
      <c r="KB9" s="13"/>
      <c r="KC9" s="13"/>
      <c r="KD9" s="13"/>
      <c r="KE9" s="13"/>
      <c r="KF9" s="13"/>
      <c r="KG9" s="13"/>
      <c r="KH9" s="13"/>
      <c r="KI9" s="13"/>
      <c r="KJ9" s="13"/>
      <c r="KK9" s="13"/>
      <c r="KL9" s="13"/>
      <c r="KM9" s="13"/>
      <c r="KN9" s="13"/>
      <c r="KO9" s="13"/>
      <c r="KP9" s="13"/>
      <c r="KQ9" s="13"/>
      <c r="KR9" s="13"/>
      <c r="KS9" s="13"/>
      <c r="KT9" s="13"/>
      <c r="KU9" s="13"/>
      <c r="KV9" s="13"/>
      <c r="KW9" s="13"/>
      <c r="KX9" s="13"/>
      <c r="KY9" s="13"/>
      <c r="KZ9" s="13"/>
      <c r="LA9" s="13"/>
      <c r="LB9" s="13"/>
      <c r="LC9" s="13"/>
      <c r="LD9" s="13"/>
      <c r="LE9" s="13"/>
      <c r="LF9" s="13"/>
      <c r="LG9" s="13"/>
      <c r="LH9" s="13"/>
      <c r="LI9" s="13"/>
      <c r="LJ9" s="13"/>
      <c r="LK9" s="13"/>
      <c r="LL9" s="13"/>
      <c r="LM9" s="13"/>
      <c r="LN9" s="13"/>
      <c r="LO9" s="13"/>
      <c r="LP9" s="13"/>
      <c r="LQ9" s="13"/>
      <c r="LR9" s="13"/>
      <c r="LS9" s="13"/>
      <c r="LT9" s="13"/>
      <c r="LU9" s="13"/>
      <c r="LV9" s="13"/>
      <c r="LW9" s="13"/>
      <c r="LX9" s="13"/>
      <c r="LY9" s="13"/>
      <c r="LZ9" s="13"/>
      <c r="MA9" s="13"/>
      <c r="MB9" s="13"/>
      <c r="MC9" s="13"/>
      <c r="MD9" s="13"/>
      <c r="ME9" s="13"/>
      <c r="MF9" s="13"/>
      <c r="MG9" s="13"/>
      <c r="MH9" s="13"/>
      <c r="MI9" s="13"/>
      <c r="MJ9" s="13"/>
      <c r="MK9" s="13"/>
      <c r="ML9" s="13"/>
      <c r="MM9" s="13"/>
      <c r="MN9" s="13"/>
      <c r="MO9" s="13"/>
      <c r="MP9" s="13"/>
      <c r="MQ9" s="13"/>
      <c r="MR9" s="13"/>
      <c r="MS9" s="13"/>
      <c r="MT9" s="13"/>
      <c r="MU9" s="13"/>
      <c r="MV9" s="13"/>
      <c r="MW9" s="13"/>
      <c r="MX9" s="13"/>
      <c r="MY9" s="13"/>
      <c r="MZ9" s="13"/>
      <c r="NA9" s="13"/>
      <c r="NB9" s="13"/>
      <c r="NC9" s="13"/>
      <c r="ND9" s="13"/>
      <c r="NE9" s="13"/>
      <c r="NF9" s="13"/>
      <c r="NG9" s="13"/>
      <c r="NH9" s="13"/>
      <c r="NI9" s="13"/>
      <c r="NJ9" s="13"/>
      <c r="NK9" s="13"/>
      <c r="NL9" s="13"/>
      <c r="NM9" s="13"/>
      <c r="NN9" s="13"/>
      <c r="NO9" s="13"/>
      <c r="NP9" s="13"/>
      <c r="NQ9" s="13"/>
      <c r="NR9" s="13"/>
      <c r="NS9" s="13"/>
      <c r="NT9" s="13"/>
      <c r="NU9" s="13"/>
      <c r="NV9" s="13"/>
      <c r="NW9" s="13"/>
      <c r="NX9" s="13"/>
      <c r="NY9" s="13"/>
      <c r="NZ9" s="13"/>
      <c r="OA9" s="13"/>
      <c r="OB9" s="13"/>
      <c r="OC9" s="13"/>
      <c r="OD9" s="13"/>
      <c r="OE9" s="13"/>
      <c r="OF9" s="13"/>
      <c r="OG9" s="13"/>
      <c r="OH9" s="13"/>
      <c r="OI9" s="13"/>
      <c r="OJ9" s="13"/>
      <c r="OK9" s="13"/>
      <c r="OL9" s="13"/>
      <c r="OM9" s="13"/>
      <c r="ON9" s="13"/>
      <c r="OO9" s="13"/>
      <c r="OP9" s="13"/>
      <c r="OQ9" s="13"/>
      <c r="OR9" s="13"/>
      <c r="OS9" s="13"/>
      <c r="OT9" s="13"/>
      <c r="OU9" s="13"/>
      <c r="OV9" s="13"/>
      <c r="OW9" s="13"/>
      <c r="OX9" s="13"/>
      <c r="OY9" s="13"/>
      <c r="OZ9" s="13"/>
      <c r="PA9" s="13"/>
      <c r="PB9" s="13"/>
      <c r="PC9" s="13"/>
      <c r="PD9" s="13"/>
      <c r="PE9" s="13"/>
      <c r="PF9" s="13"/>
      <c r="PG9" s="13"/>
      <c r="PH9" s="13"/>
      <c r="PI9" s="13"/>
      <c r="PJ9" s="13"/>
      <c r="PK9" s="13"/>
      <c r="PL9" s="13"/>
      <c r="PM9" s="13"/>
      <c r="PN9" s="13"/>
      <c r="PO9" s="13"/>
      <c r="PP9" s="13"/>
      <c r="PQ9" s="13"/>
      <c r="PR9" s="13"/>
      <c r="PS9" s="13"/>
      <c r="PT9" s="13"/>
      <c r="PU9" s="13"/>
      <c r="PV9" s="13"/>
      <c r="PW9" s="13"/>
      <c r="PX9" s="13"/>
      <c r="PY9" s="13"/>
      <c r="PZ9" s="13"/>
      <c r="QA9" s="13"/>
      <c r="QB9" s="13"/>
      <c r="QC9" s="13"/>
      <c r="QD9" s="13"/>
      <c r="QE9" s="13"/>
      <c r="QF9" s="13"/>
      <c r="QG9" s="13"/>
      <c r="QH9" s="13"/>
      <c r="QI9" s="13"/>
      <c r="QJ9" s="13"/>
      <c r="QK9" s="13"/>
      <c r="QL9" s="13"/>
      <c r="QM9" s="13"/>
      <c r="QN9" s="13"/>
      <c r="QO9" s="13"/>
      <c r="QP9" s="13"/>
      <c r="QQ9" s="13"/>
      <c r="QR9" s="13"/>
      <c r="QS9" s="13"/>
      <c r="QT9" s="13"/>
      <c r="QU9" s="13"/>
      <c r="QV9" s="13"/>
      <c r="QW9" s="13"/>
      <c r="QX9" s="13"/>
      <c r="QY9" s="13"/>
      <c r="QZ9" s="13"/>
      <c r="RA9" s="13"/>
      <c r="RB9" s="13"/>
      <c r="RC9" s="13"/>
      <c r="RD9" s="13"/>
      <c r="RE9" s="13"/>
      <c r="RF9" s="13"/>
      <c r="RG9" s="13"/>
      <c r="RH9" s="13"/>
      <c r="RI9" s="13"/>
      <c r="RJ9" s="13"/>
      <c r="RK9" s="13"/>
      <c r="RL9" s="13"/>
      <c r="RM9" s="13"/>
      <c r="RN9" s="13"/>
      <c r="RO9" s="13"/>
      <c r="RP9" s="13"/>
      <c r="RQ9" s="13"/>
      <c r="RR9" s="13"/>
      <c r="RS9" s="13"/>
      <c r="RT9" s="13"/>
      <c r="RU9" s="13"/>
      <c r="RV9" s="13"/>
      <c r="RW9" s="13"/>
      <c r="RX9" s="13"/>
      <c r="RY9" s="13"/>
      <c r="RZ9" s="13"/>
      <c r="SA9" s="13"/>
      <c r="SB9" s="13"/>
      <c r="SC9" s="13"/>
      <c r="SD9" s="13"/>
      <c r="SE9" s="13"/>
      <c r="SF9" s="13"/>
      <c r="SG9" s="13"/>
      <c r="SH9" s="13"/>
      <c r="SI9" s="13"/>
      <c r="SJ9" s="13"/>
      <c r="SK9" s="13"/>
      <c r="SL9" s="13"/>
      <c r="SM9" s="13"/>
      <c r="SN9" s="13"/>
      <c r="SO9" s="13"/>
      <c r="SP9" s="13"/>
      <c r="SQ9" s="13"/>
      <c r="SR9" s="13"/>
      <c r="SS9" s="13"/>
      <c r="ST9" s="13"/>
      <c r="SU9" s="13"/>
      <c r="SV9" s="13"/>
      <c r="SW9" s="13"/>
      <c r="SX9" s="13"/>
      <c r="SY9" s="13"/>
      <c r="SZ9" s="13"/>
      <c r="TA9" s="13"/>
      <c r="TB9" s="13"/>
      <c r="TC9" s="13"/>
      <c r="TD9" s="13"/>
      <c r="TE9" s="13"/>
      <c r="TF9" s="13"/>
      <c r="TG9" s="13"/>
      <c r="TH9" s="13"/>
      <c r="TI9" s="13"/>
      <c r="TJ9" s="13"/>
      <c r="TK9" s="13"/>
      <c r="TL9" s="13"/>
      <c r="TM9" s="13"/>
      <c r="TN9" s="13"/>
      <c r="TO9" s="13"/>
      <c r="TP9" s="13"/>
      <c r="TQ9" s="13"/>
      <c r="TR9" s="13"/>
      <c r="TS9" s="13"/>
      <c r="TT9" s="13"/>
      <c r="TU9" s="13"/>
      <c r="TV9" s="13"/>
      <c r="TW9" s="13"/>
      <c r="TX9" s="13"/>
      <c r="TY9" s="13"/>
      <c r="TZ9" s="13"/>
      <c r="UA9" s="13"/>
      <c r="UB9" s="13"/>
      <c r="UC9" s="13"/>
      <c r="UD9" s="13"/>
      <c r="UE9" s="13"/>
      <c r="UF9" s="13"/>
      <c r="UG9" s="13"/>
      <c r="UH9" s="13"/>
      <c r="UI9" s="13"/>
      <c r="UJ9" s="13"/>
      <c r="UK9" s="13"/>
      <c r="UL9" s="13"/>
      <c r="UM9" s="13"/>
      <c r="UN9" s="13"/>
      <c r="UO9" s="13"/>
      <c r="UP9" s="13"/>
      <c r="UQ9" s="13"/>
      <c r="UR9" s="13"/>
      <c r="US9" s="13"/>
      <c r="UT9" s="13"/>
      <c r="UU9" s="13"/>
      <c r="UV9" s="13"/>
      <c r="UW9" s="13"/>
      <c r="UX9" s="13"/>
      <c r="UY9" s="13"/>
      <c r="UZ9" s="13"/>
      <c r="VA9" s="13"/>
      <c r="VB9" s="13"/>
      <c r="VC9" s="13"/>
      <c r="VD9" s="13"/>
      <c r="VE9" s="13"/>
      <c r="VF9" s="13"/>
      <c r="VG9" s="13"/>
      <c r="VH9" s="13"/>
      <c r="VI9" s="13"/>
      <c r="VJ9" s="13"/>
      <c r="VK9" s="13"/>
      <c r="VL9" s="13"/>
      <c r="VM9" s="13"/>
      <c r="VN9" s="13"/>
      <c r="VO9" s="13"/>
      <c r="VP9" s="13"/>
      <c r="VQ9" s="13"/>
      <c r="VR9" s="13"/>
      <c r="VS9" s="13"/>
      <c r="VT9" s="13"/>
      <c r="VU9" s="13"/>
      <c r="VV9" s="13"/>
      <c r="VW9" s="13"/>
      <c r="VX9" s="13"/>
      <c r="VY9" s="13"/>
      <c r="VZ9" s="13"/>
      <c r="WA9" s="13"/>
      <c r="WB9" s="13"/>
      <c r="WC9" s="13"/>
      <c r="WD9" s="13"/>
      <c r="WE9" s="13"/>
      <c r="WF9" s="13"/>
      <c r="WG9" s="13"/>
      <c r="WH9" s="13"/>
      <c r="WI9" s="13"/>
      <c r="WJ9" s="13"/>
      <c r="WK9" s="13"/>
      <c r="WL9" s="13"/>
      <c r="WM9" s="13"/>
      <c r="WN9" s="13"/>
      <c r="WO9" s="13"/>
      <c r="WP9" s="13"/>
      <c r="WQ9" s="13"/>
      <c r="WR9" s="13"/>
      <c r="WS9" s="13"/>
      <c r="WT9" s="13"/>
      <c r="WU9" s="13"/>
      <c r="WV9" s="13"/>
      <c r="WW9" s="13"/>
      <c r="WX9" s="13"/>
      <c r="WY9" s="13"/>
      <c r="WZ9" s="13"/>
      <c r="XA9" s="13"/>
      <c r="XB9" s="13"/>
      <c r="XC9" s="13"/>
      <c r="XD9" s="13"/>
      <c r="XE9" s="13"/>
      <c r="XF9" s="13"/>
      <c r="XG9" s="13"/>
      <c r="XH9" s="13"/>
      <c r="XI9" s="13"/>
      <c r="XJ9" s="13"/>
      <c r="XK9" s="13"/>
      <c r="XL9" s="13"/>
      <c r="XM9" s="13"/>
      <c r="XN9" s="13"/>
      <c r="XO9" s="13"/>
      <c r="XP9" s="13"/>
      <c r="XQ9" s="13"/>
      <c r="XR9" s="13"/>
      <c r="XS9" s="13"/>
      <c r="XT9" s="13"/>
      <c r="XU9" s="13"/>
      <c r="XV9" s="13"/>
      <c r="XW9" s="13"/>
      <c r="XX9" s="13"/>
      <c r="XY9" s="13"/>
      <c r="XZ9" s="13"/>
      <c r="YA9" s="13"/>
      <c r="YB9" s="13"/>
      <c r="YC9" s="13"/>
      <c r="YD9" s="13"/>
      <c r="YE9" s="13"/>
      <c r="YF9" s="13"/>
      <c r="YG9" s="13"/>
      <c r="YH9" s="13"/>
      <c r="YI9" s="13"/>
      <c r="YJ9" s="13"/>
      <c r="YK9" s="13"/>
      <c r="YL9" s="13"/>
      <c r="YM9" s="13"/>
      <c r="YN9" s="13"/>
      <c r="YO9" s="13"/>
      <c r="YP9" s="13"/>
      <c r="YQ9" s="13"/>
      <c r="YR9" s="13"/>
      <c r="YS9" s="13"/>
      <c r="YT9" s="13"/>
      <c r="YU9" s="13"/>
      <c r="YV9" s="13"/>
      <c r="YW9" s="13"/>
      <c r="YX9" s="13"/>
      <c r="YY9" s="13"/>
      <c r="YZ9" s="13"/>
      <c r="ZA9" s="13"/>
      <c r="ZB9" s="13"/>
      <c r="ZC9" s="13"/>
      <c r="ZD9" s="13"/>
      <c r="ZE9" s="13"/>
      <c r="ZF9" s="13"/>
      <c r="ZG9" s="13"/>
      <c r="ZH9" s="13"/>
      <c r="ZI9" s="13"/>
      <c r="ZJ9" s="13"/>
      <c r="ZK9" s="13"/>
      <c r="ZL9" s="13"/>
      <c r="ZM9" s="13"/>
      <c r="ZN9" s="13"/>
      <c r="ZO9" s="13"/>
      <c r="ZP9" s="13"/>
      <c r="ZQ9" s="13"/>
      <c r="ZR9" s="13"/>
      <c r="ZS9" s="13"/>
      <c r="ZT9" s="13"/>
      <c r="ZU9" s="13"/>
      <c r="ZV9" s="13"/>
      <c r="ZW9" s="13"/>
      <c r="ZX9" s="13"/>
      <c r="ZY9" s="13"/>
      <c r="ZZ9" s="13"/>
      <c r="AAA9" s="13"/>
      <c r="AAB9" s="13"/>
      <c r="AAC9" s="13"/>
      <c r="AAD9" s="13"/>
      <c r="AAE9" s="13"/>
      <c r="AAF9" s="13"/>
      <c r="AAG9" s="13"/>
      <c r="AAH9" s="13"/>
      <c r="AAI9" s="13"/>
      <c r="AAJ9" s="13"/>
      <c r="AAK9" s="13"/>
      <c r="AAL9" s="13"/>
      <c r="AAM9" s="13"/>
      <c r="AAN9" s="13"/>
      <c r="AAO9" s="13"/>
      <c r="AAP9" s="13"/>
      <c r="AAQ9" s="13"/>
      <c r="AAR9" s="13"/>
      <c r="AAS9" s="13"/>
      <c r="AAT9" s="13"/>
      <c r="AAU9" s="13"/>
      <c r="AAV9" s="13"/>
      <c r="AAW9" s="13"/>
      <c r="AAX9" s="13"/>
      <c r="AAY9" s="13"/>
      <c r="AAZ9" s="13"/>
      <c r="ABA9" s="13"/>
      <c r="ABB9" s="13"/>
      <c r="ABC9" s="13"/>
      <c r="ABD9" s="13"/>
      <c r="ABE9" s="13"/>
      <c r="ABF9" s="13"/>
      <c r="ABG9" s="13"/>
      <c r="ABH9" s="13"/>
      <c r="ABI9" s="13"/>
      <c r="ABJ9" s="13"/>
      <c r="ABK9" s="13"/>
      <c r="ABL9" s="13"/>
      <c r="ABM9" s="13"/>
      <c r="ABN9" s="13"/>
      <c r="ABO9" s="13"/>
      <c r="ABP9" s="13"/>
      <c r="ABQ9" s="13"/>
      <c r="ABR9" s="13"/>
      <c r="ABS9" s="13"/>
      <c r="ABT9" s="13"/>
      <c r="ABU9" s="13"/>
      <c r="ABV9" s="13"/>
      <c r="ABW9" s="13"/>
      <c r="ABX9" s="13"/>
      <c r="ABY9" s="13"/>
      <c r="ABZ9" s="13"/>
      <c r="ACA9" s="13"/>
      <c r="ACB9" s="13"/>
      <c r="ACC9" s="13"/>
      <c r="ACD9" s="13"/>
      <c r="ACE9" s="13"/>
      <c r="ACF9" s="13"/>
      <c r="ACG9" s="13"/>
      <c r="ACH9" s="13"/>
      <c r="ACI9" s="13"/>
      <c r="ACJ9" s="13"/>
      <c r="ACK9" s="13"/>
      <c r="ACL9" s="13"/>
      <c r="ACM9" s="13"/>
      <c r="ACN9" s="13"/>
      <c r="ACO9" s="13"/>
      <c r="ACP9" s="13"/>
      <c r="ACQ9" s="13"/>
      <c r="ACR9" s="13"/>
      <c r="ACS9" s="13"/>
      <c r="ACT9" s="13"/>
      <c r="ACU9" s="13"/>
      <c r="ACV9" s="13"/>
      <c r="ACW9" s="13"/>
      <c r="ACX9" s="13"/>
      <c r="ACY9" s="13"/>
      <c r="ACZ9" s="13"/>
      <c r="ADA9" s="13"/>
      <c r="ADB9" s="13"/>
      <c r="ADC9" s="13"/>
      <c r="ADD9" s="13"/>
      <c r="ADE9" s="13"/>
      <c r="ADF9" s="13"/>
      <c r="ADG9" s="13"/>
      <c r="ADH9" s="13"/>
      <c r="ADI9" s="13"/>
      <c r="ADJ9" s="13"/>
      <c r="ADK9" s="13"/>
      <c r="ADL9" s="13"/>
      <c r="ADM9" s="13"/>
      <c r="ADN9" s="13"/>
      <c r="ADO9" s="13"/>
      <c r="ADP9" s="13"/>
      <c r="ADQ9" s="13"/>
      <c r="ADR9" s="13"/>
      <c r="ADS9" s="13"/>
      <c r="ADT9" s="13"/>
      <c r="ADU9" s="13"/>
      <c r="ADV9" s="13"/>
      <c r="ADW9" s="13"/>
      <c r="ADX9" s="13"/>
      <c r="ADY9" s="13"/>
      <c r="ADZ9" s="13"/>
      <c r="AEA9" s="13"/>
      <c r="AEB9" s="13"/>
      <c r="AEC9" s="13"/>
      <c r="AED9" s="13"/>
      <c r="AEE9" s="13"/>
      <c r="AEF9" s="13"/>
      <c r="AEG9" s="13"/>
      <c r="AEH9" s="13"/>
      <c r="AEI9" s="13"/>
      <c r="AEJ9" s="13"/>
      <c r="AEK9" s="13"/>
      <c r="AEL9" s="13"/>
      <c r="AEM9" s="13"/>
      <c r="AEN9" s="13"/>
      <c r="AEO9" s="13"/>
      <c r="AEP9" s="13"/>
      <c r="AEQ9" s="13"/>
      <c r="AER9" s="13"/>
      <c r="AES9" s="13"/>
      <c r="AET9" s="13"/>
      <c r="AEU9" s="13"/>
      <c r="AEV9" s="13"/>
      <c r="AEW9" s="13"/>
      <c r="AEX9" s="13"/>
      <c r="AEY9" s="13"/>
      <c r="AEZ9" s="13"/>
      <c r="AFA9" s="13"/>
      <c r="AFB9" s="13"/>
      <c r="AFC9" s="13"/>
      <c r="AFD9" s="13"/>
      <c r="AFE9" s="13"/>
      <c r="AFF9" s="13"/>
      <c r="AFG9" s="13"/>
      <c r="AFH9" s="13"/>
      <c r="AFI9" s="13"/>
      <c r="AFJ9" s="13"/>
      <c r="AFK9" s="13"/>
      <c r="AFL9" s="13"/>
      <c r="AFM9" s="13"/>
      <c r="AFN9" s="13"/>
      <c r="AFO9" s="13"/>
      <c r="AFP9" s="13"/>
      <c r="AFQ9" s="13"/>
      <c r="AFR9" s="13"/>
      <c r="AFS9" s="13"/>
      <c r="AFT9" s="13"/>
      <c r="AFU9" s="13"/>
      <c r="AFV9" s="13"/>
      <c r="AFW9" s="13"/>
      <c r="AFX9" s="13"/>
      <c r="AFY9" s="13"/>
      <c r="AFZ9" s="13"/>
      <c r="AGA9" s="13"/>
      <c r="AGB9" s="13"/>
      <c r="AGC9" s="13"/>
      <c r="AGD9" s="13"/>
      <c r="AGE9" s="13"/>
      <c r="AGF9" s="13"/>
      <c r="AGG9" s="13"/>
      <c r="AGH9" s="13"/>
      <c r="AGI9" s="13"/>
      <c r="AGJ9" s="13"/>
      <c r="AGK9" s="13"/>
      <c r="AGL9" s="13"/>
      <c r="AGM9" s="13"/>
      <c r="AGN9" s="13"/>
      <c r="AGO9" s="13"/>
      <c r="AGP9" s="13"/>
      <c r="AGQ9" s="13"/>
      <c r="AGR9" s="13"/>
      <c r="AGS9" s="13"/>
      <c r="AGT9" s="13"/>
      <c r="AGU9" s="13"/>
      <c r="AGV9" s="13"/>
      <c r="AGW9" s="13"/>
      <c r="AGX9" s="13"/>
      <c r="AGY9" s="13"/>
      <c r="AGZ9" s="13"/>
      <c r="AHA9" s="13"/>
      <c r="AHB9" s="13"/>
      <c r="AHC9" s="13"/>
      <c r="AHD9" s="13"/>
      <c r="AHE9" s="13"/>
      <c r="AHF9" s="13"/>
      <c r="AHG9" s="13"/>
      <c r="AHH9" s="13"/>
      <c r="AHI9" s="13"/>
      <c r="AHJ9" s="13"/>
      <c r="AHK9" s="13"/>
      <c r="AHL9" s="13"/>
      <c r="AHM9" s="13"/>
      <c r="AHN9" s="13"/>
      <c r="AHO9" s="13"/>
      <c r="AHP9" s="13"/>
      <c r="AHQ9" s="13"/>
      <c r="AHR9" s="13"/>
      <c r="AHS9" s="13"/>
      <c r="AHT9" s="13"/>
      <c r="AHU9" s="13"/>
      <c r="AHV9" s="13"/>
      <c r="AHW9" s="13"/>
      <c r="AHX9" s="13"/>
      <c r="AHY9" s="13"/>
      <c r="AHZ9" s="13"/>
      <c r="AIA9" s="13"/>
      <c r="AIB9" s="13"/>
      <c r="AIC9" s="13"/>
      <c r="AID9" s="13"/>
      <c r="AIE9" s="13"/>
      <c r="AIF9" s="13"/>
      <c r="AIG9" s="13"/>
      <c r="AIH9" s="13"/>
      <c r="AII9" s="13"/>
      <c r="AIJ9" s="13"/>
      <c r="AIK9" s="13"/>
      <c r="AIL9" s="13"/>
      <c r="AIM9" s="13"/>
      <c r="AIN9" s="13"/>
      <c r="AIO9" s="13"/>
      <c r="AIP9" s="13"/>
      <c r="AIQ9" s="13"/>
      <c r="AIR9" s="13"/>
      <c r="AIS9" s="13"/>
      <c r="AIT9" s="13"/>
      <c r="AIU9" s="13"/>
      <c r="AIV9" s="13"/>
      <c r="AIW9" s="13"/>
      <c r="AIX9" s="13"/>
      <c r="AIY9" s="13"/>
      <c r="AIZ9" s="13"/>
      <c r="AJA9" s="13"/>
      <c r="AJB9" s="13"/>
      <c r="AJC9" s="13"/>
      <c r="AJD9" s="13"/>
      <c r="AJE9" s="13"/>
      <c r="AJF9" s="13"/>
      <c r="AJG9" s="13"/>
      <c r="AJH9" s="13"/>
      <c r="AJI9" s="13"/>
      <c r="AJJ9" s="13"/>
      <c r="AJK9" s="13"/>
      <c r="AJL9" s="13"/>
      <c r="AJM9" s="13"/>
      <c r="AJN9" s="13"/>
      <c r="AJO9" s="13"/>
      <c r="AJP9" s="13"/>
      <c r="AJQ9" s="13"/>
      <c r="AJR9" s="13"/>
      <c r="AJS9" s="13"/>
      <c r="AJT9" s="13"/>
      <c r="AJU9" s="13"/>
      <c r="AJV9" s="13"/>
      <c r="AJW9" s="13"/>
      <c r="AJX9" s="13"/>
      <c r="AJY9" s="13"/>
      <c r="AJZ9" s="13"/>
      <c r="AKA9" s="13"/>
      <c r="AKB9" s="13"/>
      <c r="AKC9" s="13"/>
      <c r="AKD9" s="13"/>
      <c r="AKE9" s="13"/>
      <c r="AKF9" s="13"/>
      <c r="AKG9" s="13"/>
      <c r="AKH9" s="13"/>
      <c r="AKI9" s="13"/>
      <c r="AKJ9" s="13"/>
      <c r="AKK9" s="13"/>
      <c r="AKL9" s="13"/>
      <c r="AKM9" s="13"/>
      <c r="AKN9" s="13"/>
      <c r="AKO9" s="13"/>
      <c r="AKP9" s="13"/>
      <c r="AKQ9" s="13"/>
      <c r="AKR9" s="13"/>
      <c r="AKS9" s="13"/>
      <c r="AKT9" s="13"/>
      <c r="AKU9" s="13"/>
      <c r="AKV9" s="13"/>
      <c r="AKW9" s="13"/>
      <c r="AKX9" s="13"/>
      <c r="AKY9" s="13"/>
      <c r="AKZ9" s="13"/>
      <c r="ALA9" s="13"/>
      <c r="ALB9" s="13"/>
      <c r="ALC9" s="13"/>
      <c r="ALD9" s="13"/>
      <c r="ALE9" s="13"/>
      <c r="ALF9" s="13"/>
      <c r="ALG9" s="13"/>
      <c r="ALH9" s="13"/>
      <c r="ALI9" s="13"/>
      <c r="ALJ9" s="13"/>
      <c r="ALK9" s="13"/>
      <c r="ALL9" s="13"/>
      <c r="ALM9" s="13"/>
      <c r="ALN9" s="13"/>
      <c r="ALO9" s="13"/>
      <c r="ALP9" s="13"/>
      <c r="ALQ9" s="13"/>
      <c r="ALR9" s="13"/>
      <c r="ALS9" s="13"/>
      <c r="ALT9" s="13"/>
      <c r="ALU9" s="13"/>
      <c r="ALV9" s="13"/>
      <c r="ALW9" s="13"/>
      <c r="ALX9" s="13"/>
      <c r="ALY9" s="13"/>
      <c r="ALZ9" s="13"/>
      <c r="AMA9" s="13"/>
      <c r="AMB9" s="13"/>
      <c r="AMC9" s="13"/>
      <c r="AMD9" s="13"/>
    </row>
    <row r="10" spans="1:1018" ht="15.6" customHeight="1">
      <c r="A10" s="11" t="s">
        <v>9</v>
      </c>
      <c r="B10" s="11"/>
      <c r="C10" s="252" t="s">
        <v>10</v>
      </c>
      <c r="D10" s="252"/>
      <c r="E10" s="11" t="s">
        <v>9</v>
      </c>
      <c r="F10" s="253" t="s">
        <v>10</v>
      </c>
      <c r="G10" s="253"/>
      <c r="H10" s="25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c r="AFG10" s="13"/>
      <c r="AFH10" s="13"/>
      <c r="AFI10" s="13"/>
      <c r="AFJ10" s="13"/>
      <c r="AFK10" s="13"/>
      <c r="AFL10" s="13"/>
      <c r="AFM10" s="13"/>
      <c r="AFN10" s="13"/>
      <c r="AFO10" s="13"/>
      <c r="AFP10" s="13"/>
      <c r="AFQ10" s="13"/>
      <c r="AFR10" s="13"/>
      <c r="AFS10" s="13"/>
      <c r="AFT10" s="13"/>
      <c r="AFU10" s="13"/>
      <c r="AFV10" s="13"/>
      <c r="AFW10" s="13"/>
      <c r="AFX10" s="13"/>
      <c r="AFY10" s="13"/>
      <c r="AFZ10" s="13"/>
      <c r="AGA10" s="13"/>
      <c r="AGB10" s="13"/>
      <c r="AGC10" s="13"/>
      <c r="AGD10" s="13"/>
      <c r="AGE10" s="13"/>
      <c r="AGF10" s="13"/>
      <c r="AGG10" s="13"/>
      <c r="AGH10" s="13"/>
      <c r="AGI10" s="13"/>
      <c r="AGJ10" s="13"/>
      <c r="AGK10" s="13"/>
      <c r="AGL10" s="13"/>
      <c r="AGM10" s="13"/>
      <c r="AGN10" s="13"/>
      <c r="AGO10" s="13"/>
      <c r="AGP10" s="13"/>
      <c r="AGQ10" s="13"/>
      <c r="AGR10" s="13"/>
      <c r="AGS10" s="13"/>
      <c r="AGT10" s="13"/>
      <c r="AGU10" s="13"/>
      <c r="AGV10" s="13"/>
      <c r="AGW10" s="13"/>
      <c r="AGX10" s="13"/>
      <c r="AGY10" s="13"/>
      <c r="AGZ10" s="13"/>
      <c r="AHA10" s="13"/>
      <c r="AHB10" s="13"/>
      <c r="AHC10" s="13"/>
      <c r="AHD10" s="13"/>
      <c r="AHE10" s="13"/>
      <c r="AHF10" s="13"/>
      <c r="AHG10" s="13"/>
      <c r="AHH10" s="13"/>
      <c r="AHI10" s="13"/>
      <c r="AHJ10" s="13"/>
      <c r="AHK10" s="13"/>
      <c r="AHL10" s="13"/>
      <c r="AHM10" s="13"/>
      <c r="AHN10" s="13"/>
      <c r="AHO10" s="13"/>
      <c r="AHP10" s="13"/>
      <c r="AHQ10" s="13"/>
      <c r="AHR10" s="13"/>
      <c r="AHS10" s="13"/>
      <c r="AHT10" s="13"/>
      <c r="AHU10" s="13"/>
      <c r="AHV10" s="13"/>
      <c r="AHW10" s="13"/>
      <c r="AHX10" s="13"/>
      <c r="AHY10" s="13"/>
      <c r="AHZ10" s="13"/>
      <c r="AIA10" s="13"/>
      <c r="AIB10" s="13"/>
      <c r="AIC10" s="13"/>
      <c r="AID10" s="13"/>
      <c r="AIE10" s="13"/>
      <c r="AIF10" s="13"/>
      <c r="AIG10" s="13"/>
      <c r="AIH10" s="13"/>
      <c r="AII10" s="13"/>
      <c r="AIJ10" s="13"/>
      <c r="AIK10" s="13"/>
      <c r="AIL10" s="13"/>
      <c r="AIM10" s="13"/>
      <c r="AIN10" s="13"/>
      <c r="AIO10" s="13"/>
      <c r="AIP10" s="13"/>
      <c r="AIQ10" s="13"/>
      <c r="AIR10" s="13"/>
      <c r="AIS10" s="13"/>
      <c r="AIT10" s="13"/>
      <c r="AIU10" s="13"/>
      <c r="AIV10" s="13"/>
      <c r="AIW10" s="13"/>
      <c r="AIX10" s="13"/>
      <c r="AIY10" s="13"/>
      <c r="AIZ10" s="13"/>
      <c r="AJA10" s="13"/>
      <c r="AJB10" s="13"/>
      <c r="AJC10" s="13"/>
      <c r="AJD10" s="13"/>
      <c r="AJE10" s="13"/>
      <c r="AJF10" s="13"/>
      <c r="AJG10" s="13"/>
      <c r="AJH10" s="13"/>
      <c r="AJI10" s="13"/>
      <c r="AJJ10" s="13"/>
      <c r="AJK10" s="13"/>
      <c r="AJL10" s="13"/>
      <c r="AJM10" s="13"/>
      <c r="AJN10" s="13"/>
      <c r="AJO10" s="13"/>
      <c r="AJP10" s="13"/>
      <c r="AJQ10" s="13"/>
      <c r="AJR10" s="13"/>
      <c r="AJS10" s="13"/>
      <c r="AJT10" s="13"/>
      <c r="AJU10" s="13"/>
      <c r="AJV10" s="13"/>
      <c r="AJW10" s="13"/>
      <c r="AJX10" s="13"/>
      <c r="AJY10" s="13"/>
      <c r="AJZ10" s="13"/>
      <c r="AKA10" s="13"/>
      <c r="AKB10" s="13"/>
      <c r="AKC10" s="13"/>
      <c r="AKD10" s="13"/>
      <c r="AKE10" s="13"/>
      <c r="AKF10" s="13"/>
      <c r="AKG10" s="13"/>
      <c r="AKH10" s="13"/>
      <c r="AKI10" s="13"/>
      <c r="AKJ10" s="13"/>
      <c r="AKK10" s="13"/>
      <c r="AKL10" s="13"/>
      <c r="AKM10" s="13"/>
      <c r="AKN10" s="13"/>
      <c r="AKO10" s="13"/>
      <c r="AKP10" s="13"/>
      <c r="AKQ10" s="13"/>
      <c r="AKR10" s="13"/>
      <c r="AKS10" s="13"/>
      <c r="AKT10" s="13"/>
      <c r="AKU10" s="13"/>
      <c r="AKV10" s="13"/>
      <c r="AKW10" s="13"/>
      <c r="AKX10" s="13"/>
      <c r="AKY10" s="13"/>
      <c r="AKZ10" s="13"/>
      <c r="ALA10" s="13"/>
      <c r="ALB10" s="13"/>
      <c r="ALC10" s="13"/>
      <c r="ALD10" s="13"/>
      <c r="ALE10" s="13"/>
      <c r="ALF10" s="13"/>
      <c r="ALG10" s="13"/>
      <c r="ALH10" s="13"/>
      <c r="ALI10" s="13"/>
      <c r="ALJ10" s="13"/>
      <c r="ALK10" s="13"/>
      <c r="ALL10" s="13"/>
      <c r="ALM10" s="13"/>
      <c r="ALN10" s="13"/>
      <c r="ALO10" s="13"/>
      <c r="ALP10" s="13"/>
      <c r="ALQ10" s="13"/>
      <c r="ALR10" s="13"/>
      <c r="ALS10" s="13"/>
      <c r="ALT10" s="13"/>
      <c r="ALU10" s="13"/>
      <c r="ALV10" s="13"/>
      <c r="ALW10" s="13"/>
      <c r="ALX10" s="13"/>
      <c r="ALY10" s="13"/>
      <c r="ALZ10" s="13"/>
      <c r="AMA10" s="13"/>
      <c r="AMB10" s="13"/>
      <c r="AMC10" s="13"/>
      <c r="AMD10" s="13"/>
    </row>
    <row r="11" spans="1:1018" ht="15.6" customHeight="1">
      <c r="A11" s="11" t="s">
        <v>11</v>
      </c>
      <c r="B11" s="11"/>
      <c r="C11" s="254"/>
      <c r="D11" s="254"/>
      <c r="E11" s="11" t="s">
        <v>11</v>
      </c>
      <c r="F11" s="254"/>
      <c r="G11" s="254"/>
      <c r="H11" s="254"/>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c r="RB11" s="13"/>
      <c r="RC11" s="13"/>
      <c r="RD11" s="13"/>
      <c r="RE11" s="13"/>
      <c r="RF11" s="13"/>
      <c r="RG11" s="13"/>
      <c r="RH11" s="13"/>
      <c r="RI11" s="13"/>
      <c r="RJ11" s="13"/>
      <c r="RK11" s="13"/>
      <c r="RL11" s="13"/>
      <c r="RM11" s="13"/>
      <c r="RN11" s="13"/>
      <c r="RO11" s="13"/>
      <c r="RP11" s="13"/>
      <c r="RQ11" s="13"/>
      <c r="RR11" s="13"/>
      <c r="RS11" s="13"/>
      <c r="RT11" s="13"/>
      <c r="RU11" s="13"/>
      <c r="RV11" s="13"/>
      <c r="RW11" s="13"/>
      <c r="RX11" s="13"/>
      <c r="RY11" s="13"/>
      <c r="RZ11" s="13"/>
      <c r="SA11" s="13"/>
      <c r="SB11" s="13"/>
      <c r="SC11" s="13"/>
      <c r="SD11" s="13"/>
      <c r="SE11" s="13"/>
      <c r="SF11" s="13"/>
      <c r="SG11" s="13"/>
      <c r="SH11" s="13"/>
      <c r="SI11" s="13"/>
      <c r="SJ11" s="13"/>
      <c r="SK11" s="13"/>
      <c r="SL11" s="13"/>
      <c r="SM11" s="13"/>
      <c r="SN11" s="13"/>
      <c r="SO11" s="13"/>
      <c r="SP11" s="13"/>
      <c r="SQ11" s="13"/>
      <c r="SR11" s="13"/>
      <c r="SS11" s="13"/>
      <c r="ST11" s="13"/>
      <c r="SU11" s="13"/>
      <c r="SV11" s="13"/>
      <c r="SW11" s="13"/>
      <c r="SX11" s="13"/>
      <c r="SY11" s="13"/>
      <c r="SZ11" s="13"/>
      <c r="TA11" s="13"/>
      <c r="TB11" s="13"/>
      <c r="TC11" s="13"/>
      <c r="TD11" s="13"/>
      <c r="TE11" s="13"/>
      <c r="TF11" s="13"/>
      <c r="TG11" s="13"/>
      <c r="TH11" s="13"/>
      <c r="TI11" s="13"/>
      <c r="TJ11" s="13"/>
      <c r="TK11" s="13"/>
      <c r="TL11" s="13"/>
      <c r="TM11" s="13"/>
      <c r="TN11" s="13"/>
      <c r="TO11" s="13"/>
      <c r="TP11" s="13"/>
      <c r="TQ11" s="13"/>
      <c r="TR11" s="13"/>
      <c r="TS11" s="13"/>
      <c r="TT11" s="13"/>
      <c r="TU11" s="13"/>
      <c r="TV11" s="13"/>
      <c r="TW11" s="13"/>
      <c r="TX11" s="13"/>
      <c r="TY11" s="13"/>
      <c r="TZ11" s="13"/>
      <c r="UA11" s="13"/>
      <c r="UB11" s="13"/>
      <c r="UC11" s="13"/>
      <c r="UD11" s="13"/>
      <c r="UE11" s="13"/>
      <c r="UF11" s="13"/>
      <c r="UG11" s="13"/>
      <c r="UH11" s="13"/>
      <c r="UI11" s="13"/>
      <c r="UJ11" s="13"/>
      <c r="UK11" s="13"/>
      <c r="UL11" s="13"/>
      <c r="UM11" s="13"/>
      <c r="UN11" s="13"/>
      <c r="UO11" s="13"/>
      <c r="UP11" s="13"/>
      <c r="UQ11" s="13"/>
      <c r="UR11" s="13"/>
      <c r="US11" s="13"/>
      <c r="UT11" s="13"/>
      <c r="UU11" s="13"/>
      <c r="UV11" s="13"/>
      <c r="UW11" s="13"/>
      <c r="UX11" s="13"/>
      <c r="UY11" s="13"/>
      <c r="UZ11" s="13"/>
      <c r="VA11" s="13"/>
      <c r="VB11" s="13"/>
      <c r="VC11" s="13"/>
      <c r="VD11" s="13"/>
      <c r="VE11" s="13"/>
      <c r="VF11" s="13"/>
      <c r="VG11" s="13"/>
      <c r="VH11" s="13"/>
      <c r="VI11" s="13"/>
      <c r="VJ11" s="13"/>
      <c r="VK11" s="13"/>
      <c r="VL11" s="13"/>
      <c r="VM11" s="13"/>
      <c r="VN11" s="13"/>
      <c r="VO11" s="13"/>
      <c r="VP11" s="13"/>
      <c r="VQ11" s="13"/>
      <c r="VR11" s="13"/>
      <c r="VS11" s="13"/>
      <c r="VT11" s="13"/>
      <c r="VU11" s="13"/>
      <c r="VV11" s="13"/>
      <c r="VW11" s="13"/>
      <c r="VX11" s="13"/>
      <c r="VY11" s="13"/>
      <c r="VZ11" s="13"/>
      <c r="WA11" s="13"/>
      <c r="WB11" s="13"/>
      <c r="WC11" s="13"/>
      <c r="WD11" s="13"/>
      <c r="WE11" s="13"/>
      <c r="WF11" s="13"/>
      <c r="WG11" s="13"/>
      <c r="WH11" s="13"/>
      <c r="WI11" s="13"/>
      <c r="WJ11" s="13"/>
      <c r="WK11" s="13"/>
      <c r="WL11" s="13"/>
      <c r="WM11" s="13"/>
      <c r="WN11" s="13"/>
      <c r="WO11" s="13"/>
      <c r="WP11" s="13"/>
      <c r="WQ11" s="13"/>
      <c r="WR11" s="13"/>
      <c r="WS11" s="13"/>
      <c r="WT11" s="13"/>
      <c r="WU11" s="13"/>
      <c r="WV11" s="13"/>
      <c r="WW11" s="13"/>
      <c r="WX11" s="13"/>
      <c r="WY11" s="13"/>
      <c r="WZ11" s="13"/>
      <c r="XA11" s="13"/>
      <c r="XB11" s="13"/>
      <c r="XC11" s="13"/>
      <c r="XD11" s="13"/>
      <c r="XE11" s="13"/>
      <c r="XF11" s="13"/>
      <c r="XG11" s="13"/>
      <c r="XH11" s="13"/>
      <c r="XI11" s="13"/>
      <c r="XJ11" s="13"/>
      <c r="XK11" s="13"/>
      <c r="XL11" s="13"/>
      <c r="XM11" s="13"/>
      <c r="XN11" s="13"/>
      <c r="XO11" s="13"/>
      <c r="XP11" s="13"/>
      <c r="XQ11" s="13"/>
      <c r="XR11" s="13"/>
      <c r="XS11" s="13"/>
      <c r="XT11" s="13"/>
      <c r="XU11" s="13"/>
      <c r="XV11" s="13"/>
      <c r="XW11" s="13"/>
      <c r="XX11" s="13"/>
      <c r="XY11" s="13"/>
      <c r="XZ11" s="13"/>
      <c r="YA11" s="13"/>
      <c r="YB11" s="13"/>
      <c r="YC11" s="13"/>
      <c r="YD11" s="13"/>
      <c r="YE11" s="13"/>
      <c r="YF11" s="13"/>
      <c r="YG11" s="13"/>
      <c r="YH11" s="13"/>
      <c r="YI11" s="13"/>
      <c r="YJ11" s="13"/>
      <c r="YK11" s="13"/>
      <c r="YL11" s="13"/>
      <c r="YM11" s="13"/>
      <c r="YN11" s="13"/>
      <c r="YO11" s="13"/>
      <c r="YP11" s="13"/>
      <c r="YQ11" s="13"/>
      <c r="YR11" s="13"/>
      <c r="YS11" s="13"/>
      <c r="YT11" s="13"/>
      <c r="YU11" s="13"/>
      <c r="YV11" s="13"/>
      <c r="YW11" s="13"/>
      <c r="YX11" s="13"/>
      <c r="YY11" s="13"/>
      <c r="YZ11" s="13"/>
      <c r="ZA11" s="13"/>
      <c r="ZB11" s="13"/>
      <c r="ZC11" s="13"/>
      <c r="ZD11" s="13"/>
      <c r="ZE11" s="13"/>
      <c r="ZF11" s="13"/>
      <c r="ZG11" s="13"/>
      <c r="ZH11" s="13"/>
      <c r="ZI11" s="13"/>
      <c r="ZJ11" s="13"/>
      <c r="ZK11" s="13"/>
      <c r="ZL11" s="13"/>
      <c r="ZM11" s="13"/>
      <c r="ZN11" s="13"/>
      <c r="ZO11" s="13"/>
      <c r="ZP11" s="13"/>
      <c r="ZQ11" s="13"/>
      <c r="ZR11" s="13"/>
      <c r="ZS11" s="13"/>
      <c r="ZT11" s="13"/>
      <c r="ZU11" s="13"/>
      <c r="ZV11" s="13"/>
      <c r="ZW11" s="13"/>
      <c r="ZX11" s="13"/>
      <c r="ZY11" s="13"/>
      <c r="ZZ11" s="13"/>
      <c r="AAA11" s="13"/>
      <c r="AAB11" s="13"/>
      <c r="AAC11" s="13"/>
      <c r="AAD11" s="13"/>
      <c r="AAE11" s="13"/>
      <c r="AAF11" s="13"/>
      <c r="AAG11" s="13"/>
      <c r="AAH11" s="13"/>
      <c r="AAI11" s="13"/>
      <c r="AAJ11" s="13"/>
      <c r="AAK11" s="13"/>
      <c r="AAL11" s="13"/>
      <c r="AAM11" s="13"/>
      <c r="AAN11" s="13"/>
      <c r="AAO11" s="13"/>
      <c r="AAP11" s="13"/>
      <c r="AAQ11" s="13"/>
      <c r="AAR11" s="13"/>
      <c r="AAS11" s="13"/>
      <c r="AAT11" s="13"/>
      <c r="AAU11" s="13"/>
      <c r="AAV11" s="13"/>
      <c r="AAW11" s="13"/>
      <c r="AAX11" s="13"/>
      <c r="AAY11" s="13"/>
      <c r="AAZ11" s="13"/>
      <c r="ABA11" s="13"/>
      <c r="ABB11" s="13"/>
      <c r="ABC11" s="13"/>
      <c r="ABD11" s="13"/>
      <c r="ABE11" s="13"/>
      <c r="ABF11" s="13"/>
      <c r="ABG11" s="13"/>
      <c r="ABH11" s="13"/>
      <c r="ABI11" s="13"/>
      <c r="ABJ11" s="13"/>
      <c r="ABK11" s="13"/>
      <c r="ABL11" s="13"/>
      <c r="ABM11" s="13"/>
      <c r="ABN11" s="13"/>
      <c r="ABO11" s="13"/>
      <c r="ABP11" s="13"/>
      <c r="ABQ11" s="13"/>
      <c r="ABR11" s="13"/>
      <c r="ABS11" s="13"/>
      <c r="ABT11" s="13"/>
      <c r="ABU11" s="13"/>
      <c r="ABV11" s="13"/>
      <c r="ABW11" s="13"/>
      <c r="ABX11" s="13"/>
      <c r="ABY11" s="13"/>
      <c r="ABZ11" s="13"/>
      <c r="ACA11" s="13"/>
      <c r="ACB11" s="13"/>
      <c r="ACC11" s="13"/>
      <c r="ACD11" s="13"/>
      <c r="ACE11" s="13"/>
      <c r="ACF11" s="13"/>
      <c r="ACG11" s="13"/>
      <c r="ACH11" s="13"/>
      <c r="ACI11" s="13"/>
      <c r="ACJ11" s="13"/>
      <c r="ACK11" s="13"/>
      <c r="ACL11" s="13"/>
      <c r="ACM11" s="13"/>
      <c r="ACN11" s="13"/>
      <c r="ACO11" s="13"/>
      <c r="ACP11" s="13"/>
      <c r="ACQ11" s="13"/>
      <c r="ACR11" s="13"/>
      <c r="ACS11" s="13"/>
      <c r="ACT11" s="13"/>
      <c r="ACU11" s="13"/>
      <c r="ACV11" s="13"/>
      <c r="ACW11" s="13"/>
      <c r="ACX11" s="13"/>
      <c r="ACY11" s="13"/>
      <c r="ACZ11" s="13"/>
      <c r="ADA11" s="13"/>
      <c r="ADB11" s="13"/>
      <c r="ADC11" s="13"/>
      <c r="ADD11" s="13"/>
      <c r="ADE11" s="13"/>
      <c r="ADF11" s="13"/>
      <c r="ADG11" s="13"/>
      <c r="ADH11" s="13"/>
      <c r="ADI11" s="13"/>
      <c r="ADJ11" s="13"/>
      <c r="ADK11" s="13"/>
      <c r="ADL11" s="13"/>
      <c r="ADM11" s="13"/>
      <c r="ADN11" s="13"/>
      <c r="ADO11" s="13"/>
      <c r="ADP11" s="13"/>
      <c r="ADQ11" s="13"/>
      <c r="ADR11" s="13"/>
      <c r="ADS11" s="13"/>
      <c r="ADT11" s="13"/>
      <c r="ADU11" s="13"/>
      <c r="ADV11" s="13"/>
      <c r="ADW11" s="13"/>
      <c r="ADX11" s="13"/>
      <c r="ADY11" s="13"/>
      <c r="ADZ11" s="13"/>
      <c r="AEA11" s="13"/>
      <c r="AEB11" s="13"/>
      <c r="AEC11" s="13"/>
      <c r="AED11" s="13"/>
      <c r="AEE11" s="13"/>
      <c r="AEF11" s="13"/>
      <c r="AEG11" s="13"/>
      <c r="AEH11" s="13"/>
      <c r="AEI11" s="13"/>
      <c r="AEJ11" s="13"/>
      <c r="AEK11" s="13"/>
      <c r="AEL11" s="13"/>
      <c r="AEM11" s="13"/>
      <c r="AEN11" s="13"/>
      <c r="AEO11" s="13"/>
      <c r="AEP11" s="13"/>
      <c r="AEQ11" s="13"/>
      <c r="AER11" s="13"/>
      <c r="AES11" s="13"/>
      <c r="AET11" s="13"/>
      <c r="AEU11" s="13"/>
      <c r="AEV11" s="13"/>
      <c r="AEW11" s="13"/>
      <c r="AEX11" s="13"/>
      <c r="AEY11" s="13"/>
      <c r="AEZ11" s="13"/>
      <c r="AFA11" s="13"/>
      <c r="AFB11" s="13"/>
      <c r="AFC11" s="13"/>
      <c r="AFD11" s="13"/>
      <c r="AFE11" s="13"/>
      <c r="AFF11" s="13"/>
      <c r="AFG11" s="13"/>
      <c r="AFH11" s="13"/>
      <c r="AFI11" s="13"/>
      <c r="AFJ11" s="13"/>
      <c r="AFK11" s="13"/>
      <c r="AFL11" s="13"/>
      <c r="AFM11" s="13"/>
      <c r="AFN11" s="13"/>
      <c r="AFO11" s="13"/>
      <c r="AFP11" s="13"/>
      <c r="AFQ11" s="13"/>
      <c r="AFR11" s="13"/>
      <c r="AFS11" s="13"/>
      <c r="AFT11" s="13"/>
      <c r="AFU11" s="13"/>
      <c r="AFV11" s="13"/>
      <c r="AFW11" s="13"/>
      <c r="AFX11" s="13"/>
      <c r="AFY11" s="13"/>
      <c r="AFZ11" s="13"/>
      <c r="AGA11" s="13"/>
      <c r="AGB11" s="13"/>
      <c r="AGC11" s="13"/>
      <c r="AGD11" s="13"/>
      <c r="AGE11" s="13"/>
      <c r="AGF11" s="13"/>
      <c r="AGG11" s="13"/>
      <c r="AGH11" s="13"/>
      <c r="AGI11" s="13"/>
      <c r="AGJ11" s="13"/>
      <c r="AGK11" s="13"/>
      <c r="AGL11" s="13"/>
      <c r="AGM11" s="13"/>
      <c r="AGN11" s="13"/>
      <c r="AGO11" s="13"/>
      <c r="AGP11" s="13"/>
      <c r="AGQ11" s="13"/>
      <c r="AGR11" s="13"/>
      <c r="AGS11" s="13"/>
      <c r="AGT11" s="13"/>
      <c r="AGU11" s="13"/>
      <c r="AGV11" s="13"/>
      <c r="AGW11" s="13"/>
      <c r="AGX11" s="13"/>
      <c r="AGY11" s="13"/>
      <c r="AGZ11" s="13"/>
      <c r="AHA11" s="13"/>
      <c r="AHB11" s="13"/>
      <c r="AHC11" s="13"/>
      <c r="AHD11" s="13"/>
      <c r="AHE11" s="13"/>
      <c r="AHF11" s="13"/>
      <c r="AHG11" s="13"/>
      <c r="AHH11" s="13"/>
      <c r="AHI11" s="13"/>
      <c r="AHJ11" s="13"/>
      <c r="AHK11" s="13"/>
      <c r="AHL11" s="13"/>
      <c r="AHM11" s="13"/>
      <c r="AHN11" s="13"/>
      <c r="AHO11" s="13"/>
      <c r="AHP11" s="13"/>
      <c r="AHQ11" s="13"/>
      <c r="AHR11" s="13"/>
      <c r="AHS11" s="13"/>
      <c r="AHT11" s="13"/>
      <c r="AHU11" s="13"/>
      <c r="AHV11" s="13"/>
      <c r="AHW11" s="13"/>
      <c r="AHX11" s="13"/>
      <c r="AHY11" s="13"/>
      <c r="AHZ11" s="13"/>
      <c r="AIA11" s="13"/>
      <c r="AIB11" s="13"/>
      <c r="AIC11" s="13"/>
      <c r="AID11" s="13"/>
      <c r="AIE11" s="13"/>
      <c r="AIF11" s="13"/>
      <c r="AIG11" s="13"/>
      <c r="AIH11" s="13"/>
      <c r="AII11" s="13"/>
      <c r="AIJ11" s="13"/>
      <c r="AIK11" s="13"/>
      <c r="AIL11" s="13"/>
      <c r="AIM11" s="13"/>
      <c r="AIN11" s="13"/>
      <c r="AIO11" s="13"/>
      <c r="AIP11" s="13"/>
      <c r="AIQ11" s="13"/>
      <c r="AIR11" s="13"/>
      <c r="AIS11" s="13"/>
      <c r="AIT11" s="13"/>
      <c r="AIU11" s="13"/>
      <c r="AIV11" s="13"/>
      <c r="AIW11" s="13"/>
      <c r="AIX11" s="13"/>
      <c r="AIY11" s="13"/>
      <c r="AIZ11" s="13"/>
      <c r="AJA11" s="13"/>
      <c r="AJB11" s="13"/>
      <c r="AJC11" s="13"/>
      <c r="AJD11" s="13"/>
      <c r="AJE11" s="13"/>
      <c r="AJF11" s="13"/>
      <c r="AJG11" s="13"/>
      <c r="AJH11" s="13"/>
      <c r="AJI11" s="13"/>
      <c r="AJJ11" s="13"/>
      <c r="AJK11" s="13"/>
      <c r="AJL11" s="13"/>
      <c r="AJM11" s="13"/>
      <c r="AJN11" s="13"/>
      <c r="AJO11" s="13"/>
      <c r="AJP11" s="13"/>
      <c r="AJQ11" s="13"/>
      <c r="AJR11" s="13"/>
      <c r="AJS11" s="13"/>
      <c r="AJT11" s="13"/>
      <c r="AJU11" s="13"/>
      <c r="AJV11" s="13"/>
      <c r="AJW11" s="13"/>
      <c r="AJX11" s="13"/>
      <c r="AJY11" s="13"/>
      <c r="AJZ11" s="13"/>
      <c r="AKA11" s="13"/>
      <c r="AKB11" s="13"/>
      <c r="AKC11" s="13"/>
      <c r="AKD11" s="13"/>
      <c r="AKE11" s="13"/>
      <c r="AKF11" s="13"/>
      <c r="AKG11" s="13"/>
      <c r="AKH11" s="13"/>
      <c r="AKI11" s="13"/>
      <c r="AKJ11" s="13"/>
      <c r="AKK11" s="13"/>
      <c r="AKL11" s="13"/>
      <c r="AKM11" s="13"/>
      <c r="AKN11" s="13"/>
      <c r="AKO11" s="13"/>
      <c r="AKP11" s="13"/>
      <c r="AKQ11" s="13"/>
      <c r="AKR11" s="13"/>
      <c r="AKS11" s="13"/>
      <c r="AKT11" s="13"/>
      <c r="AKU11" s="13"/>
      <c r="AKV11" s="13"/>
      <c r="AKW11" s="13"/>
      <c r="AKX11" s="13"/>
      <c r="AKY11" s="13"/>
      <c r="AKZ11" s="13"/>
      <c r="ALA11" s="13"/>
      <c r="ALB11" s="13"/>
      <c r="ALC11" s="13"/>
      <c r="ALD11" s="13"/>
      <c r="ALE11" s="13"/>
      <c r="ALF11" s="13"/>
      <c r="ALG11" s="13"/>
      <c r="ALH11" s="13"/>
      <c r="ALI11" s="13"/>
      <c r="ALJ11" s="13"/>
      <c r="ALK11" s="13"/>
      <c r="ALL11" s="13"/>
      <c r="ALM11" s="13"/>
      <c r="ALN11" s="13"/>
      <c r="ALO11" s="13"/>
      <c r="ALP11" s="13"/>
      <c r="ALQ11" s="13"/>
      <c r="ALR11" s="13"/>
      <c r="ALS11" s="13"/>
      <c r="ALT11" s="13"/>
      <c r="ALU11" s="13"/>
      <c r="ALV11" s="13"/>
      <c r="ALW11" s="13"/>
      <c r="ALX11" s="13"/>
      <c r="ALY11" s="13"/>
      <c r="ALZ11" s="13"/>
      <c r="AMA11" s="13"/>
      <c r="AMB11" s="13"/>
      <c r="AMC11" s="13"/>
      <c r="AMD11" s="13"/>
    </row>
    <row r="12" spans="1:1018" ht="15.6" customHeight="1">
      <c r="A12" s="11" t="s">
        <v>12</v>
      </c>
      <c r="B12" s="11"/>
      <c r="C12" s="254"/>
      <c r="D12" s="254"/>
      <c r="E12" s="11" t="s">
        <v>12</v>
      </c>
      <c r="F12" s="254"/>
      <c r="G12" s="254"/>
      <c r="H12" s="254"/>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row>
    <row r="13" spans="1:1018" ht="15.6" customHeight="1">
      <c r="A13" s="11" t="s">
        <v>13</v>
      </c>
      <c r="B13" s="11"/>
      <c r="C13" s="252">
        <v>510111222</v>
      </c>
      <c r="D13" s="252"/>
      <c r="E13" s="11" t="s">
        <v>14</v>
      </c>
      <c r="F13" s="218"/>
      <c r="G13" s="218"/>
      <c r="H13" s="217"/>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c r="JY13" s="13"/>
      <c r="JZ13" s="13"/>
      <c r="KA13" s="13"/>
      <c r="KB13" s="13"/>
      <c r="KC13" s="13"/>
      <c r="KD13" s="13"/>
      <c r="KE13" s="13"/>
      <c r="KF13" s="13"/>
      <c r="KG13" s="13"/>
      <c r="KH13" s="13"/>
      <c r="KI13" s="13"/>
      <c r="KJ13" s="13"/>
      <c r="KK13" s="13"/>
      <c r="KL13" s="13"/>
      <c r="KM13" s="13"/>
      <c r="KN13" s="13"/>
      <c r="KO13" s="13"/>
      <c r="KP13" s="13"/>
      <c r="KQ13" s="13"/>
      <c r="KR13" s="13"/>
      <c r="KS13" s="13"/>
      <c r="KT13" s="13"/>
      <c r="KU13" s="13"/>
      <c r="KV13" s="13"/>
      <c r="KW13" s="13"/>
      <c r="KX13" s="13"/>
      <c r="KY13" s="13"/>
      <c r="KZ13" s="13"/>
      <c r="LA13" s="13"/>
      <c r="LB13" s="13"/>
      <c r="LC13" s="13"/>
      <c r="LD13" s="13"/>
      <c r="LE13" s="13"/>
      <c r="LF13" s="13"/>
      <c r="LG13" s="13"/>
      <c r="LH13" s="13"/>
      <c r="LI13" s="13"/>
      <c r="LJ13" s="13"/>
      <c r="LK13" s="13"/>
      <c r="LL13" s="13"/>
      <c r="LM13" s="13"/>
      <c r="LN13" s="13"/>
      <c r="LO13" s="13"/>
      <c r="LP13" s="13"/>
      <c r="LQ13" s="13"/>
      <c r="LR13" s="13"/>
      <c r="LS13" s="13"/>
      <c r="LT13" s="13"/>
      <c r="LU13" s="13"/>
      <c r="LV13" s="13"/>
      <c r="LW13" s="13"/>
      <c r="LX13" s="13"/>
      <c r="LY13" s="13"/>
      <c r="LZ13" s="13"/>
      <c r="MA13" s="13"/>
      <c r="MB13" s="13"/>
      <c r="MC13" s="13"/>
      <c r="MD13" s="13"/>
      <c r="ME13" s="13"/>
      <c r="MF13" s="13"/>
      <c r="MG13" s="13"/>
      <c r="MH13" s="13"/>
      <c r="MI13" s="13"/>
      <c r="MJ13" s="13"/>
      <c r="MK13" s="13"/>
      <c r="ML13" s="13"/>
      <c r="MM13" s="13"/>
      <c r="MN13" s="13"/>
      <c r="MO13" s="13"/>
      <c r="MP13" s="13"/>
      <c r="MQ13" s="13"/>
      <c r="MR13" s="13"/>
      <c r="MS13" s="13"/>
      <c r="MT13" s="13"/>
      <c r="MU13" s="13"/>
      <c r="MV13" s="13"/>
      <c r="MW13" s="13"/>
      <c r="MX13" s="13"/>
      <c r="MY13" s="13"/>
      <c r="MZ13" s="13"/>
      <c r="NA13" s="13"/>
      <c r="NB13" s="13"/>
      <c r="NC13" s="13"/>
      <c r="ND13" s="13"/>
      <c r="NE13" s="13"/>
      <c r="NF13" s="13"/>
      <c r="NG13" s="13"/>
      <c r="NH13" s="13"/>
      <c r="NI13" s="13"/>
      <c r="NJ13" s="13"/>
      <c r="NK13" s="13"/>
      <c r="NL13" s="13"/>
      <c r="NM13" s="13"/>
      <c r="NN13" s="13"/>
      <c r="NO13" s="13"/>
      <c r="NP13" s="13"/>
      <c r="NQ13" s="13"/>
      <c r="NR13" s="13"/>
      <c r="NS13" s="13"/>
      <c r="NT13" s="13"/>
      <c r="NU13" s="13"/>
      <c r="NV13" s="13"/>
      <c r="NW13" s="13"/>
      <c r="NX13" s="13"/>
      <c r="NY13" s="13"/>
      <c r="NZ13" s="13"/>
      <c r="OA13" s="13"/>
      <c r="OB13" s="13"/>
      <c r="OC13" s="13"/>
      <c r="OD13" s="13"/>
      <c r="OE13" s="13"/>
      <c r="OF13" s="13"/>
      <c r="OG13" s="13"/>
      <c r="OH13" s="13"/>
      <c r="OI13" s="13"/>
      <c r="OJ13" s="13"/>
      <c r="OK13" s="13"/>
      <c r="OL13" s="13"/>
      <c r="OM13" s="13"/>
      <c r="ON13" s="13"/>
      <c r="OO13" s="13"/>
      <c r="OP13" s="13"/>
      <c r="OQ13" s="13"/>
      <c r="OR13" s="13"/>
      <c r="OS13" s="13"/>
      <c r="OT13" s="13"/>
      <c r="OU13" s="13"/>
      <c r="OV13" s="13"/>
      <c r="OW13" s="13"/>
      <c r="OX13" s="13"/>
      <c r="OY13" s="13"/>
      <c r="OZ13" s="13"/>
      <c r="PA13" s="13"/>
      <c r="PB13" s="13"/>
      <c r="PC13" s="13"/>
      <c r="PD13" s="13"/>
      <c r="PE13" s="13"/>
      <c r="PF13" s="13"/>
      <c r="PG13" s="13"/>
      <c r="PH13" s="13"/>
      <c r="PI13" s="13"/>
      <c r="PJ13" s="13"/>
      <c r="PK13" s="13"/>
      <c r="PL13" s="13"/>
      <c r="PM13" s="13"/>
      <c r="PN13" s="13"/>
      <c r="PO13" s="13"/>
      <c r="PP13" s="13"/>
      <c r="PQ13" s="13"/>
      <c r="PR13" s="13"/>
      <c r="PS13" s="13"/>
      <c r="PT13" s="13"/>
      <c r="PU13" s="13"/>
      <c r="PV13" s="13"/>
      <c r="PW13" s="13"/>
      <c r="PX13" s="13"/>
      <c r="PY13" s="13"/>
      <c r="PZ13" s="13"/>
      <c r="QA13" s="13"/>
      <c r="QB13" s="13"/>
      <c r="QC13" s="13"/>
      <c r="QD13" s="13"/>
      <c r="QE13" s="13"/>
      <c r="QF13" s="13"/>
      <c r="QG13" s="13"/>
      <c r="QH13" s="13"/>
      <c r="QI13" s="13"/>
      <c r="QJ13" s="13"/>
      <c r="QK13" s="13"/>
      <c r="QL13" s="13"/>
      <c r="QM13" s="13"/>
      <c r="QN13" s="13"/>
      <c r="QO13" s="13"/>
      <c r="QP13" s="13"/>
      <c r="QQ13" s="13"/>
      <c r="QR13" s="13"/>
      <c r="QS13" s="13"/>
      <c r="QT13" s="13"/>
      <c r="QU13" s="13"/>
      <c r="QV13" s="13"/>
      <c r="QW13" s="13"/>
      <c r="QX13" s="13"/>
      <c r="QY13" s="13"/>
      <c r="QZ13" s="13"/>
      <c r="RA13" s="13"/>
      <c r="RB13" s="13"/>
      <c r="RC13" s="13"/>
      <c r="RD13" s="13"/>
      <c r="RE13" s="13"/>
      <c r="RF13" s="13"/>
      <c r="RG13" s="13"/>
      <c r="RH13" s="13"/>
      <c r="RI13" s="13"/>
      <c r="RJ13" s="13"/>
      <c r="RK13" s="13"/>
      <c r="RL13" s="13"/>
      <c r="RM13" s="13"/>
      <c r="RN13" s="13"/>
      <c r="RO13" s="13"/>
      <c r="RP13" s="13"/>
      <c r="RQ13" s="13"/>
      <c r="RR13" s="13"/>
      <c r="RS13" s="13"/>
      <c r="RT13" s="13"/>
      <c r="RU13" s="13"/>
      <c r="RV13" s="13"/>
      <c r="RW13" s="13"/>
      <c r="RX13" s="13"/>
      <c r="RY13" s="13"/>
      <c r="RZ13" s="13"/>
      <c r="SA13" s="13"/>
      <c r="SB13" s="13"/>
      <c r="SC13" s="13"/>
      <c r="SD13" s="13"/>
      <c r="SE13" s="13"/>
      <c r="SF13" s="13"/>
      <c r="SG13" s="13"/>
      <c r="SH13" s="13"/>
      <c r="SI13" s="13"/>
      <c r="SJ13" s="13"/>
      <c r="SK13" s="13"/>
      <c r="SL13" s="13"/>
      <c r="SM13" s="13"/>
      <c r="SN13" s="13"/>
      <c r="SO13" s="13"/>
      <c r="SP13" s="13"/>
      <c r="SQ13" s="13"/>
      <c r="SR13" s="13"/>
      <c r="SS13" s="13"/>
      <c r="ST13" s="13"/>
      <c r="SU13" s="13"/>
      <c r="SV13" s="13"/>
      <c r="SW13" s="13"/>
      <c r="SX13" s="13"/>
      <c r="SY13" s="13"/>
      <c r="SZ13" s="13"/>
      <c r="TA13" s="13"/>
      <c r="TB13" s="13"/>
      <c r="TC13" s="13"/>
      <c r="TD13" s="13"/>
      <c r="TE13" s="13"/>
      <c r="TF13" s="13"/>
      <c r="TG13" s="13"/>
      <c r="TH13" s="13"/>
      <c r="TI13" s="13"/>
      <c r="TJ13" s="13"/>
      <c r="TK13" s="13"/>
      <c r="TL13" s="13"/>
      <c r="TM13" s="13"/>
      <c r="TN13" s="13"/>
      <c r="TO13" s="13"/>
      <c r="TP13" s="13"/>
      <c r="TQ13" s="13"/>
      <c r="TR13" s="13"/>
      <c r="TS13" s="13"/>
      <c r="TT13" s="13"/>
      <c r="TU13" s="13"/>
      <c r="TV13" s="13"/>
      <c r="TW13" s="13"/>
      <c r="TX13" s="13"/>
      <c r="TY13" s="13"/>
      <c r="TZ13" s="13"/>
      <c r="UA13" s="13"/>
      <c r="UB13" s="13"/>
      <c r="UC13" s="13"/>
      <c r="UD13" s="13"/>
      <c r="UE13" s="13"/>
      <c r="UF13" s="13"/>
      <c r="UG13" s="13"/>
      <c r="UH13" s="13"/>
      <c r="UI13" s="13"/>
      <c r="UJ13" s="13"/>
      <c r="UK13" s="13"/>
      <c r="UL13" s="13"/>
      <c r="UM13" s="13"/>
      <c r="UN13" s="13"/>
      <c r="UO13" s="13"/>
      <c r="UP13" s="13"/>
      <c r="UQ13" s="13"/>
      <c r="UR13" s="13"/>
      <c r="US13" s="13"/>
      <c r="UT13" s="13"/>
      <c r="UU13" s="13"/>
      <c r="UV13" s="13"/>
      <c r="UW13" s="13"/>
      <c r="UX13" s="13"/>
      <c r="UY13" s="13"/>
      <c r="UZ13" s="13"/>
      <c r="VA13" s="13"/>
      <c r="VB13" s="13"/>
      <c r="VC13" s="13"/>
      <c r="VD13" s="13"/>
      <c r="VE13" s="13"/>
      <c r="VF13" s="13"/>
      <c r="VG13" s="13"/>
      <c r="VH13" s="13"/>
      <c r="VI13" s="13"/>
      <c r="VJ13" s="13"/>
      <c r="VK13" s="13"/>
      <c r="VL13" s="13"/>
      <c r="VM13" s="13"/>
      <c r="VN13" s="13"/>
      <c r="VO13" s="13"/>
      <c r="VP13" s="13"/>
      <c r="VQ13" s="13"/>
      <c r="VR13" s="13"/>
      <c r="VS13" s="13"/>
      <c r="VT13" s="13"/>
      <c r="VU13" s="13"/>
      <c r="VV13" s="13"/>
      <c r="VW13" s="13"/>
      <c r="VX13" s="13"/>
      <c r="VY13" s="13"/>
      <c r="VZ13" s="13"/>
      <c r="WA13" s="13"/>
      <c r="WB13" s="13"/>
      <c r="WC13" s="13"/>
      <c r="WD13" s="13"/>
      <c r="WE13" s="13"/>
      <c r="WF13" s="13"/>
      <c r="WG13" s="13"/>
      <c r="WH13" s="13"/>
      <c r="WI13" s="13"/>
      <c r="WJ13" s="13"/>
      <c r="WK13" s="13"/>
      <c r="WL13" s="13"/>
      <c r="WM13" s="13"/>
      <c r="WN13" s="13"/>
      <c r="WO13" s="13"/>
      <c r="WP13" s="13"/>
      <c r="WQ13" s="13"/>
      <c r="WR13" s="13"/>
      <c r="WS13" s="13"/>
      <c r="WT13" s="13"/>
      <c r="WU13" s="13"/>
      <c r="WV13" s="13"/>
      <c r="WW13" s="13"/>
      <c r="WX13" s="13"/>
      <c r="WY13" s="13"/>
      <c r="WZ13" s="13"/>
      <c r="XA13" s="13"/>
      <c r="XB13" s="13"/>
      <c r="XC13" s="13"/>
      <c r="XD13" s="13"/>
      <c r="XE13" s="13"/>
      <c r="XF13" s="13"/>
      <c r="XG13" s="13"/>
      <c r="XH13" s="13"/>
      <c r="XI13" s="13"/>
      <c r="XJ13" s="13"/>
      <c r="XK13" s="13"/>
      <c r="XL13" s="13"/>
      <c r="XM13" s="13"/>
      <c r="XN13" s="13"/>
      <c r="XO13" s="13"/>
      <c r="XP13" s="13"/>
      <c r="XQ13" s="13"/>
      <c r="XR13" s="13"/>
      <c r="XS13" s="13"/>
      <c r="XT13" s="13"/>
      <c r="XU13" s="13"/>
      <c r="XV13" s="13"/>
      <c r="XW13" s="13"/>
      <c r="XX13" s="13"/>
      <c r="XY13" s="13"/>
      <c r="XZ13" s="13"/>
      <c r="YA13" s="13"/>
      <c r="YB13" s="13"/>
      <c r="YC13" s="13"/>
      <c r="YD13" s="13"/>
      <c r="YE13" s="13"/>
      <c r="YF13" s="13"/>
      <c r="YG13" s="13"/>
      <c r="YH13" s="13"/>
      <c r="YI13" s="13"/>
      <c r="YJ13" s="13"/>
      <c r="YK13" s="13"/>
      <c r="YL13" s="13"/>
      <c r="YM13" s="13"/>
      <c r="YN13" s="13"/>
      <c r="YO13" s="13"/>
      <c r="YP13" s="13"/>
      <c r="YQ13" s="13"/>
      <c r="YR13" s="13"/>
      <c r="YS13" s="13"/>
      <c r="YT13" s="13"/>
      <c r="YU13" s="13"/>
      <c r="YV13" s="13"/>
      <c r="YW13" s="13"/>
      <c r="YX13" s="13"/>
      <c r="YY13" s="13"/>
      <c r="YZ13" s="13"/>
      <c r="ZA13" s="13"/>
      <c r="ZB13" s="13"/>
      <c r="ZC13" s="13"/>
      <c r="ZD13" s="13"/>
      <c r="ZE13" s="13"/>
      <c r="ZF13" s="13"/>
      <c r="ZG13" s="13"/>
      <c r="ZH13" s="13"/>
      <c r="ZI13" s="13"/>
      <c r="ZJ13" s="13"/>
      <c r="ZK13" s="13"/>
      <c r="ZL13" s="13"/>
      <c r="ZM13" s="13"/>
      <c r="ZN13" s="13"/>
      <c r="ZO13" s="13"/>
      <c r="ZP13" s="13"/>
      <c r="ZQ13" s="13"/>
      <c r="ZR13" s="13"/>
      <c r="ZS13" s="13"/>
      <c r="ZT13" s="13"/>
      <c r="ZU13" s="13"/>
      <c r="ZV13" s="13"/>
      <c r="ZW13" s="13"/>
      <c r="ZX13" s="13"/>
      <c r="ZY13" s="13"/>
      <c r="ZZ13" s="13"/>
      <c r="AAA13" s="13"/>
      <c r="AAB13" s="13"/>
      <c r="AAC13" s="13"/>
      <c r="AAD13" s="13"/>
      <c r="AAE13" s="13"/>
      <c r="AAF13" s="13"/>
      <c r="AAG13" s="13"/>
      <c r="AAH13" s="13"/>
      <c r="AAI13" s="13"/>
      <c r="AAJ13" s="13"/>
      <c r="AAK13" s="13"/>
      <c r="AAL13" s="13"/>
      <c r="AAM13" s="13"/>
      <c r="AAN13" s="13"/>
      <c r="AAO13" s="13"/>
      <c r="AAP13" s="13"/>
      <c r="AAQ13" s="13"/>
      <c r="AAR13" s="13"/>
      <c r="AAS13" s="13"/>
      <c r="AAT13" s="13"/>
      <c r="AAU13" s="13"/>
      <c r="AAV13" s="13"/>
      <c r="AAW13" s="13"/>
      <c r="AAX13" s="13"/>
      <c r="AAY13" s="13"/>
      <c r="AAZ13" s="13"/>
      <c r="ABA13" s="13"/>
      <c r="ABB13" s="13"/>
      <c r="ABC13" s="13"/>
      <c r="ABD13" s="13"/>
      <c r="ABE13" s="13"/>
      <c r="ABF13" s="13"/>
      <c r="ABG13" s="13"/>
      <c r="ABH13" s="13"/>
      <c r="ABI13" s="13"/>
      <c r="ABJ13" s="13"/>
      <c r="ABK13" s="13"/>
      <c r="ABL13" s="13"/>
      <c r="ABM13" s="13"/>
      <c r="ABN13" s="13"/>
      <c r="ABO13" s="13"/>
      <c r="ABP13" s="13"/>
      <c r="ABQ13" s="13"/>
      <c r="ABR13" s="13"/>
      <c r="ABS13" s="13"/>
      <c r="ABT13" s="13"/>
      <c r="ABU13" s="13"/>
      <c r="ABV13" s="13"/>
      <c r="ABW13" s="13"/>
      <c r="ABX13" s="13"/>
      <c r="ABY13" s="13"/>
      <c r="ABZ13" s="13"/>
      <c r="ACA13" s="13"/>
      <c r="ACB13" s="13"/>
      <c r="ACC13" s="13"/>
      <c r="ACD13" s="13"/>
      <c r="ACE13" s="13"/>
      <c r="ACF13" s="13"/>
      <c r="ACG13" s="13"/>
      <c r="ACH13" s="13"/>
      <c r="ACI13" s="13"/>
      <c r="ACJ13" s="13"/>
      <c r="ACK13" s="13"/>
      <c r="ACL13" s="13"/>
      <c r="ACM13" s="13"/>
      <c r="ACN13" s="13"/>
      <c r="ACO13" s="13"/>
      <c r="ACP13" s="13"/>
      <c r="ACQ13" s="13"/>
      <c r="ACR13" s="13"/>
      <c r="ACS13" s="13"/>
      <c r="ACT13" s="13"/>
      <c r="ACU13" s="13"/>
      <c r="ACV13" s="13"/>
      <c r="ACW13" s="13"/>
      <c r="ACX13" s="13"/>
      <c r="ACY13" s="13"/>
      <c r="ACZ13" s="13"/>
      <c r="ADA13" s="13"/>
      <c r="ADB13" s="13"/>
      <c r="ADC13" s="13"/>
      <c r="ADD13" s="13"/>
      <c r="ADE13" s="13"/>
      <c r="ADF13" s="13"/>
      <c r="ADG13" s="13"/>
      <c r="ADH13" s="13"/>
      <c r="ADI13" s="13"/>
      <c r="ADJ13" s="13"/>
      <c r="ADK13" s="13"/>
      <c r="ADL13" s="13"/>
      <c r="ADM13" s="13"/>
      <c r="ADN13" s="13"/>
      <c r="ADO13" s="13"/>
      <c r="ADP13" s="13"/>
      <c r="ADQ13" s="13"/>
      <c r="ADR13" s="13"/>
      <c r="ADS13" s="13"/>
      <c r="ADT13" s="13"/>
      <c r="ADU13" s="13"/>
      <c r="ADV13" s="13"/>
      <c r="ADW13" s="13"/>
      <c r="ADX13" s="13"/>
      <c r="ADY13" s="13"/>
      <c r="ADZ13" s="13"/>
      <c r="AEA13" s="13"/>
      <c r="AEB13" s="13"/>
      <c r="AEC13" s="13"/>
      <c r="AED13" s="13"/>
      <c r="AEE13" s="13"/>
      <c r="AEF13" s="13"/>
      <c r="AEG13" s="13"/>
      <c r="AEH13" s="13"/>
      <c r="AEI13" s="13"/>
      <c r="AEJ13" s="13"/>
      <c r="AEK13" s="13"/>
      <c r="AEL13" s="13"/>
      <c r="AEM13" s="13"/>
      <c r="AEN13" s="13"/>
      <c r="AEO13" s="13"/>
      <c r="AEP13" s="13"/>
      <c r="AEQ13" s="13"/>
      <c r="AER13" s="13"/>
      <c r="AES13" s="13"/>
      <c r="AET13" s="13"/>
      <c r="AEU13" s="13"/>
      <c r="AEV13" s="13"/>
      <c r="AEW13" s="13"/>
      <c r="AEX13" s="13"/>
      <c r="AEY13" s="13"/>
      <c r="AEZ13" s="13"/>
      <c r="AFA13" s="13"/>
      <c r="AFB13" s="13"/>
      <c r="AFC13" s="13"/>
      <c r="AFD13" s="13"/>
      <c r="AFE13" s="13"/>
      <c r="AFF13" s="13"/>
      <c r="AFG13" s="13"/>
      <c r="AFH13" s="13"/>
      <c r="AFI13" s="13"/>
      <c r="AFJ13" s="13"/>
      <c r="AFK13" s="13"/>
      <c r="AFL13" s="13"/>
      <c r="AFM13" s="13"/>
      <c r="AFN13" s="13"/>
      <c r="AFO13" s="13"/>
      <c r="AFP13" s="13"/>
      <c r="AFQ13" s="13"/>
      <c r="AFR13" s="13"/>
      <c r="AFS13" s="13"/>
      <c r="AFT13" s="13"/>
      <c r="AFU13" s="13"/>
      <c r="AFV13" s="13"/>
      <c r="AFW13" s="13"/>
      <c r="AFX13" s="13"/>
      <c r="AFY13" s="13"/>
      <c r="AFZ13" s="13"/>
      <c r="AGA13" s="13"/>
      <c r="AGB13" s="13"/>
      <c r="AGC13" s="13"/>
      <c r="AGD13" s="13"/>
      <c r="AGE13" s="13"/>
      <c r="AGF13" s="13"/>
      <c r="AGG13" s="13"/>
      <c r="AGH13" s="13"/>
      <c r="AGI13" s="13"/>
      <c r="AGJ13" s="13"/>
      <c r="AGK13" s="13"/>
      <c r="AGL13" s="13"/>
      <c r="AGM13" s="13"/>
      <c r="AGN13" s="13"/>
      <c r="AGO13" s="13"/>
      <c r="AGP13" s="13"/>
      <c r="AGQ13" s="13"/>
      <c r="AGR13" s="13"/>
      <c r="AGS13" s="13"/>
      <c r="AGT13" s="13"/>
      <c r="AGU13" s="13"/>
      <c r="AGV13" s="13"/>
      <c r="AGW13" s="13"/>
      <c r="AGX13" s="13"/>
      <c r="AGY13" s="13"/>
      <c r="AGZ13" s="13"/>
      <c r="AHA13" s="13"/>
      <c r="AHB13" s="13"/>
      <c r="AHC13" s="13"/>
      <c r="AHD13" s="13"/>
      <c r="AHE13" s="13"/>
      <c r="AHF13" s="13"/>
      <c r="AHG13" s="13"/>
      <c r="AHH13" s="13"/>
      <c r="AHI13" s="13"/>
      <c r="AHJ13" s="13"/>
      <c r="AHK13" s="13"/>
      <c r="AHL13" s="13"/>
      <c r="AHM13" s="13"/>
      <c r="AHN13" s="13"/>
      <c r="AHO13" s="13"/>
      <c r="AHP13" s="13"/>
      <c r="AHQ13" s="13"/>
      <c r="AHR13" s="13"/>
      <c r="AHS13" s="13"/>
      <c r="AHT13" s="13"/>
      <c r="AHU13" s="13"/>
      <c r="AHV13" s="13"/>
      <c r="AHW13" s="13"/>
      <c r="AHX13" s="13"/>
      <c r="AHY13" s="13"/>
      <c r="AHZ13" s="13"/>
      <c r="AIA13" s="13"/>
      <c r="AIB13" s="13"/>
      <c r="AIC13" s="13"/>
      <c r="AID13" s="13"/>
      <c r="AIE13" s="13"/>
      <c r="AIF13" s="13"/>
      <c r="AIG13" s="13"/>
      <c r="AIH13" s="13"/>
      <c r="AII13" s="13"/>
      <c r="AIJ13" s="13"/>
      <c r="AIK13" s="13"/>
      <c r="AIL13" s="13"/>
      <c r="AIM13" s="13"/>
      <c r="AIN13" s="13"/>
      <c r="AIO13" s="13"/>
      <c r="AIP13" s="13"/>
      <c r="AIQ13" s="13"/>
      <c r="AIR13" s="13"/>
      <c r="AIS13" s="13"/>
      <c r="AIT13" s="13"/>
      <c r="AIU13" s="13"/>
      <c r="AIV13" s="13"/>
      <c r="AIW13" s="13"/>
      <c r="AIX13" s="13"/>
      <c r="AIY13" s="13"/>
      <c r="AIZ13" s="13"/>
      <c r="AJA13" s="13"/>
      <c r="AJB13" s="13"/>
      <c r="AJC13" s="13"/>
      <c r="AJD13" s="13"/>
      <c r="AJE13" s="13"/>
      <c r="AJF13" s="13"/>
      <c r="AJG13" s="13"/>
      <c r="AJH13" s="13"/>
      <c r="AJI13" s="13"/>
      <c r="AJJ13" s="13"/>
      <c r="AJK13" s="13"/>
      <c r="AJL13" s="13"/>
      <c r="AJM13" s="13"/>
      <c r="AJN13" s="13"/>
      <c r="AJO13" s="13"/>
      <c r="AJP13" s="13"/>
      <c r="AJQ13" s="13"/>
      <c r="AJR13" s="13"/>
      <c r="AJS13" s="13"/>
      <c r="AJT13" s="13"/>
      <c r="AJU13" s="13"/>
      <c r="AJV13" s="13"/>
      <c r="AJW13" s="13"/>
      <c r="AJX13" s="13"/>
      <c r="AJY13" s="13"/>
      <c r="AJZ13" s="13"/>
      <c r="AKA13" s="13"/>
      <c r="AKB13" s="13"/>
      <c r="AKC13" s="13"/>
      <c r="AKD13" s="13"/>
      <c r="AKE13" s="13"/>
      <c r="AKF13" s="13"/>
      <c r="AKG13" s="13"/>
      <c r="AKH13" s="13"/>
      <c r="AKI13" s="13"/>
      <c r="AKJ13" s="13"/>
      <c r="AKK13" s="13"/>
      <c r="AKL13" s="13"/>
      <c r="AKM13" s="13"/>
      <c r="AKN13" s="13"/>
      <c r="AKO13" s="13"/>
      <c r="AKP13" s="13"/>
      <c r="AKQ13" s="13"/>
      <c r="AKR13" s="13"/>
      <c r="AKS13" s="13"/>
      <c r="AKT13" s="13"/>
      <c r="AKU13" s="13"/>
      <c r="AKV13" s="13"/>
      <c r="AKW13" s="13"/>
      <c r="AKX13" s="13"/>
      <c r="AKY13" s="13"/>
      <c r="AKZ13" s="13"/>
      <c r="ALA13" s="13"/>
      <c r="ALB13" s="13"/>
      <c r="ALC13" s="13"/>
      <c r="ALD13" s="13"/>
      <c r="ALE13" s="13"/>
      <c r="ALF13" s="13"/>
      <c r="ALG13" s="13"/>
      <c r="ALH13" s="13"/>
      <c r="ALI13" s="13"/>
      <c r="ALJ13" s="13"/>
      <c r="ALK13" s="13"/>
      <c r="ALL13" s="13"/>
      <c r="ALM13" s="13"/>
      <c r="ALN13" s="13"/>
      <c r="ALO13" s="13"/>
      <c r="ALP13" s="13"/>
      <c r="ALQ13" s="13"/>
      <c r="ALR13" s="13"/>
      <c r="ALS13" s="13"/>
      <c r="ALT13" s="13"/>
      <c r="ALU13" s="13"/>
      <c r="ALV13" s="13"/>
      <c r="ALW13" s="13"/>
      <c r="ALX13" s="13"/>
      <c r="ALY13" s="13"/>
      <c r="ALZ13" s="13"/>
      <c r="AMA13" s="13"/>
      <c r="AMB13" s="13"/>
      <c r="AMC13" s="13"/>
      <c r="AMD13" s="13"/>
    </row>
    <row r="14" spans="1:1018" ht="8.25" customHeight="1">
      <c r="A14" s="11"/>
      <c r="B14" s="11"/>
      <c r="C14" s="11"/>
      <c r="D14" s="11"/>
      <c r="E14" s="11"/>
      <c r="F14" s="11"/>
      <c r="G14" s="11"/>
      <c r="H14" s="11"/>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c r="IW14" s="13"/>
      <c r="IX14" s="13"/>
      <c r="IY14" s="13"/>
      <c r="IZ14" s="13"/>
      <c r="JA14" s="13"/>
      <c r="JB14" s="13"/>
      <c r="JC14" s="13"/>
      <c r="JD14" s="13"/>
      <c r="JE14" s="13"/>
      <c r="JF14" s="13"/>
      <c r="JG14" s="13"/>
      <c r="JH14" s="13"/>
      <c r="JI14" s="13"/>
      <c r="JJ14" s="13"/>
      <c r="JK14" s="13"/>
      <c r="JL14" s="13"/>
      <c r="JM14" s="13"/>
      <c r="JN14" s="13"/>
      <c r="JO14" s="13"/>
      <c r="JP14" s="13"/>
      <c r="JQ14" s="13"/>
      <c r="JR14" s="13"/>
      <c r="JS14" s="13"/>
      <c r="JT14" s="13"/>
      <c r="JU14" s="13"/>
      <c r="JV14" s="13"/>
      <c r="JW14" s="13"/>
      <c r="JX14" s="13"/>
      <c r="JY14" s="13"/>
      <c r="JZ14" s="13"/>
      <c r="KA14" s="13"/>
      <c r="KB14" s="13"/>
      <c r="KC14" s="13"/>
      <c r="KD14" s="13"/>
      <c r="KE14" s="13"/>
      <c r="KF14" s="13"/>
      <c r="KG14" s="13"/>
      <c r="KH14" s="13"/>
      <c r="KI14" s="13"/>
      <c r="KJ14" s="13"/>
      <c r="KK14" s="13"/>
      <c r="KL14" s="13"/>
      <c r="KM14" s="13"/>
      <c r="KN14" s="13"/>
      <c r="KO14" s="13"/>
      <c r="KP14" s="13"/>
      <c r="KQ14" s="13"/>
      <c r="KR14" s="13"/>
      <c r="KS14" s="13"/>
      <c r="KT14" s="13"/>
      <c r="KU14" s="13"/>
      <c r="KV14" s="13"/>
      <c r="KW14" s="13"/>
      <c r="KX14" s="13"/>
      <c r="KY14" s="13"/>
      <c r="KZ14" s="13"/>
      <c r="LA14" s="13"/>
      <c r="LB14" s="13"/>
      <c r="LC14" s="13"/>
      <c r="LD14" s="13"/>
      <c r="LE14" s="13"/>
      <c r="LF14" s="13"/>
      <c r="LG14" s="13"/>
      <c r="LH14" s="13"/>
      <c r="LI14" s="13"/>
      <c r="LJ14" s="13"/>
      <c r="LK14" s="13"/>
      <c r="LL14" s="13"/>
      <c r="LM14" s="13"/>
      <c r="LN14" s="13"/>
      <c r="LO14" s="13"/>
      <c r="LP14" s="13"/>
      <c r="LQ14" s="13"/>
      <c r="LR14" s="13"/>
      <c r="LS14" s="13"/>
      <c r="LT14" s="13"/>
      <c r="LU14" s="13"/>
      <c r="LV14" s="13"/>
      <c r="LW14" s="13"/>
      <c r="LX14" s="13"/>
      <c r="LY14" s="13"/>
      <c r="LZ14" s="13"/>
      <c r="MA14" s="13"/>
      <c r="MB14" s="13"/>
      <c r="MC14" s="13"/>
      <c r="MD14" s="13"/>
      <c r="ME14" s="13"/>
      <c r="MF14" s="13"/>
      <c r="MG14" s="13"/>
      <c r="MH14" s="13"/>
      <c r="MI14" s="13"/>
      <c r="MJ14" s="13"/>
      <c r="MK14" s="13"/>
      <c r="ML14" s="13"/>
      <c r="MM14" s="13"/>
      <c r="MN14" s="13"/>
      <c r="MO14" s="13"/>
      <c r="MP14" s="13"/>
      <c r="MQ14" s="13"/>
      <c r="MR14" s="13"/>
      <c r="MS14" s="13"/>
      <c r="MT14" s="13"/>
      <c r="MU14" s="13"/>
      <c r="MV14" s="13"/>
      <c r="MW14" s="13"/>
      <c r="MX14" s="13"/>
      <c r="MY14" s="13"/>
      <c r="MZ14" s="13"/>
      <c r="NA14" s="13"/>
      <c r="NB14" s="13"/>
      <c r="NC14" s="13"/>
      <c r="ND14" s="13"/>
      <c r="NE14" s="13"/>
      <c r="NF14" s="13"/>
      <c r="NG14" s="13"/>
      <c r="NH14" s="13"/>
      <c r="NI14" s="13"/>
      <c r="NJ14" s="13"/>
      <c r="NK14" s="13"/>
      <c r="NL14" s="13"/>
      <c r="NM14" s="13"/>
      <c r="NN14" s="13"/>
      <c r="NO14" s="13"/>
      <c r="NP14" s="13"/>
      <c r="NQ14" s="13"/>
      <c r="NR14" s="13"/>
      <c r="NS14" s="13"/>
      <c r="NT14" s="13"/>
      <c r="NU14" s="13"/>
      <c r="NV14" s="13"/>
      <c r="NW14" s="13"/>
      <c r="NX14" s="13"/>
      <c r="NY14" s="13"/>
      <c r="NZ14" s="13"/>
      <c r="OA14" s="13"/>
      <c r="OB14" s="13"/>
      <c r="OC14" s="13"/>
      <c r="OD14" s="13"/>
      <c r="OE14" s="13"/>
      <c r="OF14" s="13"/>
      <c r="OG14" s="13"/>
      <c r="OH14" s="13"/>
      <c r="OI14" s="13"/>
      <c r="OJ14" s="13"/>
      <c r="OK14" s="13"/>
      <c r="OL14" s="13"/>
      <c r="OM14" s="13"/>
      <c r="ON14" s="13"/>
      <c r="OO14" s="13"/>
      <c r="OP14" s="13"/>
      <c r="OQ14" s="13"/>
      <c r="OR14" s="13"/>
      <c r="OS14" s="13"/>
      <c r="OT14" s="13"/>
      <c r="OU14" s="13"/>
      <c r="OV14" s="13"/>
      <c r="OW14" s="13"/>
      <c r="OX14" s="13"/>
      <c r="OY14" s="13"/>
      <c r="OZ14" s="13"/>
      <c r="PA14" s="13"/>
      <c r="PB14" s="13"/>
      <c r="PC14" s="13"/>
      <c r="PD14" s="13"/>
      <c r="PE14" s="13"/>
      <c r="PF14" s="13"/>
      <c r="PG14" s="13"/>
      <c r="PH14" s="13"/>
      <c r="PI14" s="13"/>
      <c r="PJ14" s="13"/>
      <c r="PK14" s="13"/>
      <c r="PL14" s="13"/>
      <c r="PM14" s="13"/>
      <c r="PN14" s="13"/>
      <c r="PO14" s="13"/>
      <c r="PP14" s="13"/>
      <c r="PQ14" s="13"/>
      <c r="PR14" s="13"/>
      <c r="PS14" s="13"/>
      <c r="PT14" s="13"/>
      <c r="PU14" s="13"/>
      <c r="PV14" s="13"/>
      <c r="PW14" s="13"/>
      <c r="PX14" s="13"/>
      <c r="PY14" s="13"/>
      <c r="PZ14" s="13"/>
      <c r="QA14" s="13"/>
      <c r="QB14" s="13"/>
      <c r="QC14" s="13"/>
      <c r="QD14" s="13"/>
      <c r="QE14" s="13"/>
      <c r="QF14" s="13"/>
      <c r="QG14" s="13"/>
      <c r="QH14" s="13"/>
      <c r="QI14" s="13"/>
      <c r="QJ14" s="13"/>
      <c r="QK14" s="13"/>
      <c r="QL14" s="13"/>
      <c r="QM14" s="13"/>
      <c r="QN14" s="13"/>
      <c r="QO14" s="13"/>
      <c r="QP14" s="13"/>
      <c r="QQ14" s="13"/>
      <c r="QR14" s="13"/>
      <c r="QS14" s="13"/>
      <c r="QT14" s="13"/>
      <c r="QU14" s="13"/>
      <c r="QV14" s="13"/>
      <c r="QW14" s="13"/>
      <c r="QX14" s="13"/>
      <c r="QY14" s="13"/>
      <c r="QZ14" s="13"/>
      <c r="RA14" s="13"/>
      <c r="RB14" s="13"/>
      <c r="RC14" s="13"/>
      <c r="RD14" s="13"/>
      <c r="RE14" s="13"/>
      <c r="RF14" s="13"/>
      <c r="RG14" s="13"/>
      <c r="RH14" s="13"/>
      <c r="RI14" s="13"/>
      <c r="RJ14" s="13"/>
      <c r="RK14" s="13"/>
      <c r="RL14" s="13"/>
      <c r="RM14" s="13"/>
      <c r="RN14" s="13"/>
      <c r="RO14" s="13"/>
      <c r="RP14" s="13"/>
      <c r="RQ14" s="13"/>
      <c r="RR14" s="13"/>
      <c r="RS14" s="13"/>
      <c r="RT14" s="13"/>
      <c r="RU14" s="13"/>
      <c r="RV14" s="13"/>
      <c r="RW14" s="13"/>
      <c r="RX14" s="13"/>
      <c r="RY14" s="13"/>
      <c r="RZ14" s="13"/>
      <c r="SA14" s="13"/>
      <c r="SB14" s="13"/>
      <c r="SC14" s="13"/>
      <c r="SD14" s="13"/>
      <c r="SE14" s="13"/>
      <c r="SF14" s="13"/>
      <c r="SG14" s="13"/>
      <c r="SH14" s="13"/>
      <c r="SI14" s="13"/>
      <c r="SJ14" s="13"/>
      <c r="SK14" s="13"/>
      <c r="SL14" s="13"/>
      <c r="SM14" s="13"/>
      <c r="SN14" s="13"/>
      <c r="SO14" s="13"/>
      <c r="SP14" s="13"/>
      <c r="SQ14" s="13"/>
      <c r="SR14" s="13"/>
      <c r="SS14" s="13"/>
      <c r="ST14" s="13"/>
      <c r="SU14" s="13"/>
      <c r="SV14" s="13"/>
      <c r="SW14" s="13"/>
      <c r="SX14" s="13"/>
      <c r="SY14" s="13"/>
      <c r="SZ14" s="13"/>
      <c r="TA14" s="13"/>
      <c r="TB14" s="13"/>
      <c r="TC14" s="13"/>
      <c r="TD14" s="13"/>
      <c r="TE14" s="13"/>
      <c r="TF14" s="13"/>
      <c r="TG14" s="13"/>
      <c r="TH14" s="13"/>
      <c r="TI14" s="13"/>
      <c r="TJ14" s="13"/>
      <c r="TK14" s="13"/>
      <c r="TL14" s="13"/>
      <c r="TM14" s="13"/>
      <c r="TN14" s="13"/>
      <c r="TO14" s="13"/>
      <c r="TP14" s="13"/>
      <c r="TQ14" s="13"/>
      <c r="TR14" s="13"/>
      <c r="TS14" s="13"/>
      <c r="TT14" s="13"/>
      <c r="TU14" s="13"/>
      <c r="TV14" s="13"/>
      <c r="TW14" s="13"/>
      <c r="TX14" s="13"/>
      <c r="TY14" s="13"/>
      <c r="TZ14" s="13"/>
      <c r="UA14" s="13"/>
      <c r="UB14" s="13"/>
      <c r="UC14" s="13"/>
      <c r="UD14" s="13"/>
      <c r="UE14" s="13"/>
      <c r="UF14" s="13"/>
      <c r="UG14" s="13"/>
      <c r="UH14" s="13"/>
      <c r="UI14" s="13"/>
      <c r="UJ14" s="13"/>
      <c r="UK14" s="13"/>
      <c r="UL14" s="13"/>
      <c r="UM14" s="13"/>
      <c r="UN14" s="13"/>
      <c r="UO14" s="13"/>
      <c r="UP14" s="13"/>
      <c r="UQ14" s="13"/>
      <c r="UR14" s="13"/>
      <c r="US14" s="13"/>
      <c r="UT14" s="13"/>
      <c r="UU14" s="13"/>
      <c r="UV14" s="13"/>
      <c r="UW14" s="13"/>
      <c r="UX14" s="13"/>
      <c r="UY14" s="13"/>
      <c r="UZ14" s="13"/>
      <c r="VA14" s="13"/>
      <c r="VB14" s="13"/>
      <c r="VC14" s="13"/>
      <c r="VD14" s="13"/>
      <c r="VE14" s="13"/>
      <c r="VF14" s="13"/>
      <c r="VG14" s="13"/>
      <c r="VH14" s="13"/>
      <c r="VI14" s="13"/>
      <c r="VJ14" s="13"/>
      <c r="VK14" s="13"/>
      <c r="VL14" s="13"/>
      <c r="VM14" s="13"/>
      <c r="VN14" s="13"/>
      <c r="VO14" s="13"/>
      <c r="VP14" s="13"/>
      <c r="VQ14" s="13"/>
      <c r="VR14" s="13"/>
      <c r="VS14" s="13"/>
      <c r="VT14" s="13"/>
      <c r="VU14" s="13"/>
      <c r="VV14" s="13"/>
      <c r="VW14" s="13"/>
      <c r="VX14" s="13"/>
      <c r="VY14" s="13"/>
      <c r="VZ14" s="13"/>
      <c r="WA14" s="13"/>
      <c r="WB14" s="13"/>
      <c r="WC14" s="13"/>
      <c r="WD14" s="13"/>
      <c r="WE14" s="13"/>
      <c r="WF14" s="13"/>
      <c r="WG14" s="13"/>
      <c r="WH14" s="13"/>
      <c r="WI14" s="13"/>
      <c r="WJ14" s="13"/>
      <c r="WK14" s="13"/>
      <c r="WL14" s="13"/>
      <c r="WM14" s="13"/>
      <c r="WN14" s="13"/>
      <c r="WO14" s="13"/>
      <c r="WP14" s="13"/>
      <c r="WQ14" s="13"/>
      <c r="WR14" s="13"/>
      <c r="WS14" s="13"/>
      <c r="WT14" s="13"/>
      <c r="WU14" s="13"/>
      <c r="WV14" s="13"/>
      <c r="WW14" s="13"/>
      <c r="WX14" s="13"/>
      <c r="WY14" s="13"/>
      <c r="WZ14" s="13"/>
      <c r="XA14" s="13"/>
      <c r="XB14" s="13"/>
      <c r="XC14" s="13"/>
      <c r="XD14" s="13"/>
      <c r="XE14" s="13"/>
      <c r="XF14" s="13"/>
      <c r="XG14" s="13"/>
      <c r="XH14" s="13"/>
      <c r="XI14" s="13"/>
      <c r="XJ14" s="13"/>
      <c r="XK14" s="13"/>
      <c r="XL14" s="13"/>
      <c r="XM14" s="13"/>
      <c r="XN14" s="13"/>
      <c r="XO14" s="13"/>
      <c r="XP14" s="13"/>
      <c r="XQ14" s="13"/>
      <c r="XR14" s="13"/>
      <c r="XS14" s="13"/>
      <c r="XT14" s="13"/>
      <c r="XU14" s="13"/>
      <c r="XV14" s="13"/>
      <c r="XW14" s="13"/>
      <c r="XX14" s="13"/>
      <c r="XY14" s="13"/>
      <c r="XZ14" s="13"/>
      <c r="YA14" s="13"/>
      <c r="YB14" s="13"/>
      <c r="YC14" s="13"/>
      <c r="YD14" s="13"/>
      <c r="YE14" s="13"/>
      <c r="YF14" s="13"/>
      <c r="YG14" s="13"/>
      <c r="YH14" s="13"/>
      <c r="YI14" s="13"/>
      <c r="YJ14" s="13"/>
      <c r="YK14" s="13"/>
      <c r="YL14" s="13"/>
      <c r="YM14" s="13"/>
      <c r="YN14" s="13"/>
      <c r="YO14" s="13"/>
      <c r="YP14" s="13"/>
      <c r="YQ14" s="13"/>
      <c r="YR14" s="13"/>
      <c r="YS14" s="13"/>
      <c r="YT14" s="13"/>
      <c r="YU14" s="13"/>
      <c r="YV14" s="13"/>
      <c r="YW14" s="13"/>
      <c r="YX14" s="13"/>
      <c r="YY14" s="13"/>
      <c r="YZ14" s="13"/>
      <c r="ZA14" s="13"/>
      <c r="ZB14" s="13"/>
      <c r="ZC14" s="13"/>
      <c r="ZD14" s="13"/>
      <c r="ZE14" s="13"/>
      <c r="ZF14" s="13"/>
      <c r="ZG14" s="13"/>
      <c r="ZH14" s="13"/>
      <c r="ZI14" s="13"/>
      <c r="ZJ14" s="13"/>
      <c r="ZK14" s="13"/>
      <c r="ZL14" s="13"/>
      <c r="ZM14" s="13"/>
      <c r="ZN14" s="13"/>
      <c r="ZO14" s="13"/>
      <c r="ZP14" s="13"/>
      <c r="ZQ14" s="13"/>
      <c r="ZR14" s="13"/>
      <c r="ZS14" s="13"/>
      <c r="ZT14" s="13"/>
      <c r="ZU14" s="13"/>
      <c r="ZV14" s="13"/>
      <c r="ZW14" s="13"/>
      <c r="ZX14" s="13"/>
      <c r="ZY14" s="13"/>
      <c r="ZZ14" s="13"/>
      <c r="AAA14" s="13"/>
      <c r="AAB14" s="13"/>
      <c r="AAC14" s="13"/>
      <c r="AAD14" s="13"/>
      <c r="AAE14" s="13"/>
      <c r="AAF14" s="13"/>
      <c r="AAG14" s="13"/>
      <c r="AAH14" s="13"/>
      <c r="AAI14" s="13"/>
      <c r="AAJ14" s="13"/>
      <c r="AAK14" s="13"/>
      <c r="AAL14" s="13"/>
      <c r="AAM14" s="13"/>
      <c r="AAN14" s="13"/>
      <c r="AAO14" s="13"/>
      <c r="AAP14" s="13"/>
      <c r="AAQ14" s="13"/>
      <c r="AAR14" s="13"/>
      <c r="AAS14" s="13"/>
      <c r="AAT14" s="13"/>
      <c r="AAU14" s="13"/>
      <c r="AAV14" s="13"/>
      <c r="AAW14" s="13"/>
      <c r="AAX14" s="13"/>
      <c r="AAY14" s="13"/>
      <c r="AAZ14" s="13"/>
      <c r="ABA14" s="13"/>
      <c r="ABB14" s="13"/>
      <c r="ABC14" s="13"/>
      <c r="ABD14" s="13"/>
      <c r="ABE14" s="13"/>
      <c r="ABF14" s="13"/>
      <c r="ABG14" s="13"/>
      <c r="ABH14" s="13"/>
      <c r="ABI14" s="13"/>
      <c r="ABJ14" s="13"/>
      <c r="ABK14" s="13"/>
      <c r="ABL14" s="13"/>
      <c r="ABM14" s="13"/>
      <c r="ABN14" s="13"/>
      <c r="ABO14" s="13"/>
      <c r="ABP14" s="13"/>
      <c r="ABQ14" s="13"/>
      <c r="ABR14" s="13"/>
      <c r="ABS14" s="13"/>
      <c r="ABT14" s="13"/>
      <c r="ABU14" s="13"/>
      <c r="ABV14" s="13"/>
      <c r="ABW14" s="13"/>
      <c r="ABX14" s="13"/>
      <c r="ABY14" s="13"/>
      <c r="ABZ14" s="13"/>
      <c r="ACA14" s="13"/>
      <c r="ACB14" s="13"/>
      <c r="ACC14" s="13"/>
      <c r="ACD14" s="13"/>
      <c r="ACE14" s="13"/>
      <c r="ACF14" s="13"/>
      <c r="ACG14" s="13"/>
      <c r="ACH14" s="13"/>
      <c r="ACI14" s="13"/>
      <c r="ACJ14" s="13"/>
      <c r="ACK14" s="13"/>
      <c r="ACL14" s="13"/>
      <c r="ACM14" s="13"/>
      <c r="ACN14" s="13"/>
      <c r="ACO14" s="13"/>
      <c r="ACP14" s="13"/>
      <c r="ACQ14" s="13"/>
      <c r="ACR14" s="13"/>
      <c r="ACS14" s="13"/>
      <c r="ACT14" s="13"/>
      <c r="ACU14" s="13"/>
      <c r="ACV14" s="13"/>
      <c r="ACW14" s="13"/>
      <c r="ACX14" s="13"/>
      <c r="ACY14" s="13"/>
      <c r="ACZ14" s="13"/>
      <c r="ADA14" s="13"/>
      <c r="ADB14" s="13"/>
      <c r="ADC14" s="13"/>
      <c r="ADD14" s="13"/>
      <c r="ADE14" s="13"/>
      <c r="ADF14" s="13"/>
      <c r="ADG14" s="13"/>
      <c r="ADH14" s="13"/>
      <c r="ADI14" s="13"/>
      <c r="ADJ14" s="13"/>
      <c r="ADK14" s="13"/>
      <c r="ADL14" s="13"/>
      <c r="ADM14" s="13"/>
      <c r="ADN14" s="13"/>
      <c r="ADO14" s="13"/>
      <c r="ADP14" s="13"/>
      <c r="ADQ14" s="13"/>
      <c r="ADR14" s="13"/>
      <c r="ADS14" s="13"/>
      <c r="ADT14" s="13"/>
      <c r="ADU14" s="13"/>
      <c r="ADV14" s="13"/>
      <c r="ADW14" s="13"/>
      <c r="ADX14" s="13"/>
      <c r="ADY14" s="13"/>
      <c r="ADZ14" s="13"/>
      <c r="AEA14" s="13"/>
      <c r="AEB14" s="13"/>
      <c r="AEC14" s="13"/>
      <c r="AED14" s="13"/>
      <c r="AEE14" s="13"/>
      <c r="AEF14" s="13"/>
      <c r="AEG14" s="13"/>
      <c r="AEH14" s="13"/>
      <c r="AEI14" s="13"/>
      <c r="AEJ14" s="13"/>
      <c r="AEK14" s="13"/>
      <c r="AEL14" s="13"/>
      <c r="AEM14" s="13"/>
      <c r="AEN14" s="13"/>
      <c r="AEO14" s="13"/>
      <c r="AEP14" s="13"/>
      <c r="AEQ14" s="13"/>
      <c r="AER14" s="13"/>
      <c r="AES14" s="13"/>
      <c r="AET14" s="13"/>
      <c r="AEU14" s="13"/>
      <c r="AEV14" s="13"/>
      <c r="AEW14" s="13"/>
      <c r="AEX14" s="13"/>
      <c r="AEY14" s="13"/>
      <c r="AEZ14" s="13"/>
      <c r="AFA14" s="13"/>
      <c r="AFB14" s="13"/>
      <c r="AFC14" s="13"/>
      <c r="AFD14" s="13"/>
      <c r="AFE14" s="13"/>
      <c r="AFF14" s="13"/>
      <c r="AFG14" s="13"/>
      <c r="AFH14" s="13"/>
      <c r="AFI14" s="13"/>
      <c r="AFJ14" s="13"/>
      <c r="AFK14" s="13"/>
      <c r="AFL14" s="13"/>
      <c r="AFM14" s="13"/>
      <c r="AFN14" s="13"/>
      <c r="AFO14" s="13"/>
      <c r="AFP14" s="13"/>
      <c r="AFQ14" s="13"/>
      <c r="AFR14" s="13"/>
      <c r="AFS14" s="13"/>
      <c r="AFT14" s="13"/>
      <c r="AFU14" s="13"/>
      <c r="AFV14" s="13"/>
      <c r="AFW14" s="13"/>
      <c r="AFX14" s="13"/>
      <c r="AFY14" s="13"/>
      <c r="AFZ14" s="13"/>
      <c r="AGA14" s="13"/>
      <c r="AGB14" s="13"/>
      <c r="AGC14" s="13"/>
      <c r="AGD14" s="13"/>
      <c r="AGE14" s="13"/>
      <c r="AGF14" s="13"/>
      <c r="AGG14" s="13"/>
      <c r="AGH14" s="13"/>
      <c r="AGI14" s="13"/>
      <c r="AGJ14" s="13"/>
      <c r="AGK14" s="13"/>
      <c r="AGL14" s="13"/>
      <c r="AGM14" s="13"/>
      <c r="AGN14" s="13"/>
      <c r="AGO14" s="13"/>
      <c r="AGP14" s="13"/>
      <c r="AGQ14" s="13"/>
      <c r="AGR14" s="13"/>
      <c r="AGS14" s="13"/>
      <c r="AGT14" s="13"/>
      <c r="AGU14" s="13"/>
      <c r="AGV14" s="13"/>
      <c r="AGW14" s="13"/>
      <c r="AGX14" s="13"/>
      <c r="AGY14" s="13"/>
      <c r="AGZ14" s="13"/>
      <c r="AHA14" s="13"/>
      <c r="AHB14" s="13"/>
      <c r="AHC14" s="13"/>
      <c r="AHD14" s="13"/>
      <c r="AHE14" s="13"/>
      <c r="AHF14" s="13"/>
      <c r="AHG14" s="13"/>
      <c r="AHH14" s="13"/>
      <c r="AHI14" s="13"/>
      <c r="AHJ14" s="13"/>
      <c r="AHK14" s="13"/>
      <c r="AHL14" s="13"/>
      <c r="AHM14" s="13"/>
      <c r="AHN14" s="13"/>
      <c r="AHO14" s="13"/>
      <c r="AHP14" s="13"/>
      <c r="AHQ14" s="13"/>
      <c r="AHR14" s="13"/>
      <c r="AHS14" s="13"/>
      <c r="AHT14" s="13"/>
      <c r="AHU14" s="13"/>
      <c r="AHV14" s="13"/>
      <c r="AHW14" s="13"/>
      <c r="AHX14" s="13"/>
      <c r="AHY14" s="13"/>
      <c r="AHZ14" s="13"/>
      <c r="AIA14" s="13"/>
      <c r="AIB14" s="13"/>
      <c r="AIC14" s="13"/>
      <c r="AID14" s="13"/>
      <c r="AIE14" s="13"/>
      <c r="AIF14" s="13"/>
      <c r="AIG14" s="13"/>
      <c r="AIH14" s="13"/>
      <c r="AII14" s="13"/>
      <c r="AIJ14" s="13"/>
      <c r="AIK14" s="13"/>
      <c r="AIL14" s="13"/>
      <c r="AIM14" s="13"/>
      <c r="AIN14" s="13"/>
      <c r="AIO14" s="13"/>
      <c r="AIP14" s="13"/>
      <c r="AIQ14" s="13"/>
      <c r="AIR14" s="13"/>
      <c r="AIS14" s="13"/>
      <c r="AIT14" s="13"/>
      <c r="AIU14" s="13"/>
      <c r="AIV14" s="13"/>
      <c r="AIW14" s="13"/>
      <c r="AIX14" s="13"/>
      <c r="AIY14" s="13"/>
      <c r="AIZ14" s="13"/>
      <c r="AJA14" s="13"/>
      <c r="AJB14" s="13"/>
      <c r="AJC14" s="13"/>
      <c r="AJD14" s="13"/>
      <c r="AJE14" s="13"/>
      <c r="AJF14" s="13"/>
      <c r="AJG14" s="13"/>
      <c r="AJH14" s="13"/>
      <c r="AJI14" s="13"/>
      <c r="AJJ14" s="13"/>
      <c r="AJK14" s="13"/>
      <c r="AJL14" s="13"/>
      <c r="AJM14" s="13"/>
      <c r="AJN14" s="13"/>
      <c r="AJO14" s="13"/>
      <c r="AJP14" s="13"/>
      <c r="AJQ14" s="13"/>
      <c r="AJR14" s="13"/>
      <c r="AJS14" s="13"/>
      <c r="AJT14" s="13"/>
      <c r="AJU14" s="13"/>
      <c r="AJV14" s="13"/>
      <c r="AJW14" s="13"/>
      <c r="AJX14" s="13"/>
      <c r="AJY14" s="13"/>
      <c r="AJZ14" s="13"/>
      <c r="AKA14" s="13"/>
      <c r="AKB14" s="13"/>
      <c r="AKC14" s="13"/>
      <c r="AKD14" s="13"/>
      <c r="AKE14" s="13"/>
      <c r="AKF14" s="13"/>
      <c r="AKG14" s="13"/>
      <c r="AKH14" s="13"/>
      <c r="AKI14" s="13"/>
      <c r="AKJ14" s="13"/>
      <c r="AKK14" s="13"/>
      <c r="AKL14" s="13"/>
      <c r="AKM14" s="13"/>
      <c r="AKN14" s="13"/>
      <c r="AKO14" s="13"/>
      <c r="AKP14" s="13"/>
      <c r="AKQ14" s="13"/>
      <c r="AKR14" s="13"/>
      <c r="AKS14" s="13"/>
      <c r="AKT14" s="13"/>
      <c r="AKU14" s="13"/>
      <c r="AKV14" s="13"/>
      <c r="AKW14" s="13"/>
      <c r="AKX14" s="13"/>
      <c r="AKY14" s="13"/>
      <c r="AKZ14" s="13"/>
      <c r="ALA14" s="13"/>
      <c r="ALB14" s="13"/>
      <c r="ALC14" s="13"/>
      <c r="ALD14" s="13"/>
      <c r="ALE14" s="13"/>
      <c r="ALF14" s="13"/>
      <c r="ALG14" s="13"/>
      <c r="ALH14" s="13"/>
      <c r="ALI14" s="13"/>
      <c r="ALJ14" s="13"/>
      <c r="ALK14" s="13"/>
      <c r="ALL14" s="13"/>
      <c r="ALM14" s="13"/>
      <c r="ALN14" s="13"/>
      <c r="ALO14" s="13"/>
      <c r="ALP14" s="13"/>
      <c r="ALQ14" s="13"/>
      <c r="ALR14" s="13"/>
      <c r="ALS14" s="13"/>
      <c r="ALT14" s="13"/>
      <c r="ALU14" s="13"/>
      <c r="ALV14" s="13"/>
      <c r="ALW14" s="13"/>
      <c r="ALX14" s="13"/>
      <c r="ALY14" s="13"/>
      <c r="ALZ14" s="13"/>
      <c r="AMA14" s="13"/>
      <c r="AMB14" s="13"/>
      <c r="AMC14" s="13"/>
      <c r="AMD14" s="13"/>
    </row>
    <row r="15" spans="1:1018" ht="26.1" customHeight="1">
      <c r="A15" s="10" t="s">
        <v>15</v>
      </c>
      <c r="B15" s="11"/>
      <c r="C15" s="254"/>
      <c r="D15" s="254"/>
      <c r="E15" s="16" t="s">
        <v>16</v>
      </c>
      <c r="F15" s="255" t="s">
        <v>17</v>
      </c>
      <c r="G15" s="255"/>
      <c r="H15" s="255"/>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c r="UL15" s="4"/>
      <c r="UM15" s="4"/>
      <c r="UN15" s="4"/>
      <c r="UO15" s="4"/>
      <c r="UP15" s="4"/>
      <c r="UQ15" s="4"/>
      <c r="UR15" s="4"/>
      <c r="US15" s="4"/>
      <c r="UT15" s="4"/>
      <c r="UU15" s="4"/>
      <c r="UV15" s="4"/>
      <c r="UW15" s="4"/>
      <c r="UX15" s="4"/>
      <c r="UY15" s="4"/>
      <c r="UZ15" s="4"/>
      <c r="VA15" s="4"/>
      <c r="VB15" s="4"/>
      <c r="VC15" s="4"/>
      <c r="VD15" s="4"/>
      <c r="VE15" s="4"/>
      <c r="VF15" s="4"/>
      <c r="VG15" s="4"/>
      <c r="VH15" s="4"/>
      <c r="VI15" s="4"/>
      <c r="VJ15" s="4"/>
      <c r="VK15" s="4"/>
      <c r="VL15" s="4"/>
      <c r="VM15" s="4"/>
      <c r="VN15" s="4"/>
      <c r="VO15" s="4"/>
      <c r="VP15" s="4"/>
      <c r="VQ15" s="4"/>
      <c r="VR15" s="4"/>
      <c r="VS15" s="4"/>
      <c r="VT15" s="4"/>
      <c r="VU15" s="4"/>
      <c r="VV15" s="4"/>
      <c r="VW15" s="4"/>
      <c r="VX15" s="4"/>
      <c r="VY15" s="4"/>
      <c r="VZ15" s="4"/>
      <c r="WA15" s="4"/>
      <c r="WB15" s="4"/>
      <c r="WC15" s="4"/>
      <c r="WD15" s="4"/>
      <c r="WE15" s="4"/>
      <c r="WF15" s="4"/>
      <c r="WG15" s="4"/>
      <c r="WH15" s="4"/>
      <c r="WI15" s="4"/>
      <c r="WJ15" s="4"/>
      <c r="WK15" s="4"/>
      <c r="WL15" s="4"/>
      <c r="WM15" s="4"/>
      <c r="WN15" s="4"/>
      <c r="WO15" s="4"/>
      <c r="WP15" s="4"/>
      <c r="WQ15" s="4"/>
      <c r="WR15" s="4"/>
      <c r="WS15" s="4"/>
      <c r="WT15" s="4"/>
      <c r="WU15" s="4"/>
      <c r="WV15" s="4"/>
      <c r="WW15" s="4"/>
      <c r="WX15" s="4"/>
      <c r="WY15" s="4"/>
      <c r="WZ15" s="4"/>
      <c r="XA15" s="4"/>
      <c r="XB15" s="4"/>
      <c r="XC15" s="4"/>
      <c r="XD15" s="4"/>
      <c r="XE15" s="4"/>
      <c r="XF15" s="4"/>
      <c r="XG15" s="4"/>
      <c r="XH15" s="4"/>
      <c r="XI15" s="4"/>
      <c r="XJ15" s="4"/>
      <c r="XK15" s="4"/>
      <c r="XL15" s="4"/>
      <c r="XM15" s="4"/>
      <c r="XN15" s="4"/>
      <c r="XO15" s="4"/>
      <c r="XP15" s="4"/>
      <c r="XQ15" s="4"/>
      <c r="XR15" s="4"/>
      <c r="XS15" s="4"/>
      <c r="XT15" s="4"/>
      <c r="XU15" s="4"/>
      <c r="XV15" s="4"/>
      <c r="XW15" s="4"/>
      <c r="XX15" s="4"/>
      <c r="XY15" s="4"/>
      <c r="XZ15" s="4"/>
      <c r="YA15" s="4"/>
      <c r="YB15" s="4"/>
      <c r="YC15" s="4"/>
      <c r="YD15" s="4"/>
      <c r="YE15" s="4"/>
      <c r="YF15" s="4"/>
      <c r="YG15" s="4"/>
      <c r="YH15" s="4"/>
      <c r="YI15" s="4"/>
      <c r="YJ15" s="4"/>
      <c r="YK15" s="4"/>
      <c r="YL15" s="4"/>
      <c r="YM15" s="4"/>
      <c r="YN15" s="4"/>
      <c r="YO15" s="4"/>
      <c r="YP15" s="4"/>
      <c r="YQ15" s="4"/>
      <c r="YR15" s="4"/>
      <c r="YS15" s="4"/>
      <c r="YT15" s="4"/>
      <c r="YU15" s="4"/>
      <c r="YV15" s="4"/>
      <c r="YW15" s="4"/>
      <c r="YX15" s="4"/>
      <c r="YY15" s="4"/>
      <c r="YZ15" s="4"/>
      <c r="ZA15" s="4"/>
      <c r="ZB15" s="4"/>
      <c r="ZC15" s="4"/>
      <c r="ZD15" s="4"/>
      <c r="ZE15" s="4"/>
      <c r="ZF15" s="4"/>
      <c r="ZG15" s="4"/>
      <c r="ZH15" s="4"/>
      <c r="ZI15" s="4"/>
      <c r="ZJ15" s="4"/>
      <c r="ZK15" s="4"/>
      <c r="ZL15" s="4"/>
      <c r="ZM15" s="4"/>
      <c r="ZN15" s="4"/>
      <c r="ZO15" s="4"/>
      <c r="ZP15" s="4"/>
      <c r="ZQ15" s="4"/>
      <c r="ZR15" s="4"/>
      <c r="ZS15" s="4"/>
      <c r="ZT15" s="4"/>
      <c r="ZU15" s="4"/>
      <c r="ZV15" s="4"/>
      <c r="ZW15" s="4"/>
      <c r="ZX15" s="4"/>
      <c r="ZY15" s="4"/>
      <c r="ZZ15" s="4"/>
      <c r="AAA15" s="4"/>
      <c r="AAB15" s="4"/>
      <c r="AAC15" s="4"/>
      <c r="AAD15" s="4"/>
      <c r="AAE15" s="4"/>
      <c r="AAF15" s="4"/>
      <c r="AAG15" s="4"/>
      <c r="AAH15" s="4"/>
      <c r="AAI15" s="4"/>
      <c r="AAJ15" s="4"/>
      <c r="AAK15" s="4"/>
      <c r="AAL15" s="4"/>
      <c r="AAM15" s="4"/>
      <c r="AAN15" s="4"/>
      <c r="AAO15" s="4"/>
      <c r="AAP15" s="4"/>
      <c r="AAQ15" s="4"/>
      <c r="AAR15" s="4"/>
      <c r="AAS15" s="4"/>
      <c r="AAT15" s="4"/>
      <c r="AAU15" s="4"/>
      <c r="AAV15" s="4"/>
      <c r="AAW15" s="4"/>
      <c r="AAX15" s="4"/>
      <c r="AAY15" s="4"/>
      <c r="AAZ15" s="4"/>
      <c r="ABA15" s="4"/>
      <c r="ABB15" s="4"/>
      <c r="ABC15" s="4"/>
      <c r="ABD15" s="4"/>
      <c r="ABE15" s="4"/>
      <c r="ABF15" s="4"/>
      <c r="ABG15" s="4"/>
      <c r="ABH15" s="4"/>
      <c r="ABI15" s="4"/>
      <c r="ABJ15" s="4"/>
      <c r="ABK15" s="4"/>
      <c r="ABL15" s="4"/>
      <c r="ABM15" s="4"/>
      <c r="ABN15" s="4"/>
      <c r="ABO15" s="4"/>
      <c r="ABP15" s="4"/>
      <c r="ABQ15" s="4"/>
      <c r="ABR15" s="4"/>
      <c r="ABS15" s="4"/>
      <c r="ABT15" s="4"/>
      <c r="ABU15" s="4"/>
      <c r="ABV15" s="4"/>
      <c r="ABW15" s="4"/>
      <c r="ABX15" s="4"/>
      <c r="ABY15" s="4"/>
      <c r="ABZ15" s="4"/>
      <c r="ACA15" s="4"/>
      <c r="ACB15" s="4"/>
      <c r="ACC15" s="4"/>
      <c r="ACD15" s="4"/>
      <c r="ACE15" s="4"/>
      <c r="ACF15" s="4"/>
      <c r="ACG15" s="4"/>
      <c r="ACH15" s="4"/>
      <c r="ACI15" s="4"/>
      <c r="ACJ15" s="4"/>
      <c r="ACK15" s="4"/>
      <c r="ACL15" s="4"/>
      <c r="ACM15" s="4"/>
      <c r="ACN15" s="4"/>
      <c r="ACO15" s="4"/>
      <c r="ACP15" s="4"/>
      <c r="ACQ15" s="4"/>
      <c r="ACR15" s="4"/>
      <c r="ACS15" s="4"/>
      <c r="ACT15" s="4"/>
      <c r="ACU15" s="4"/>
      <c r="ACV15" s="4"/>
      <c r="ACW15" s="4"/>
      <c r="ACX15" s="4"/>
      <c r="ACY15" s="4"/>
      <c r="ACZ15" s="4"/>
      <c r="ADA15" s="4"/>
      <c r="ADB15" s="4"/>
      <c r="ADC15" s="4"/>
      <c r="ADD15" s="4"/>
      <c r="ADE15" s="4"/>
      <c r="ADF15" s="4"/>
      <c r="ADG15" s="4"/>
      <c r="ADH15" s="4"/>
      <c r="ADI15" s="4"/>
      <c r="ADJ15" s="4"/>
      <c r="ADK15" s="4"/>
      <c r="ADL15" s="4"/>
      <c r="ADM15" s="4"/>
      <c r="ADN15" s="4"/>
      <c r="ADO15" s="4"/>
      <c r="ADP15" s="4"/>
      <c r="ADQ15" s="4"/>
      <c r="ADR15" s="4"/>
      <c r="ADS15" s="4"/>
      <c r="ADT15" s="4"/>
      <c r="ADU15" s="4"/>
      <c r="ADV15" s="4"/>
      <c r="ADW15" s="4"/>
      <c r="ADX15" s="4"/>
      <c r="ADY15" s="4"/>
      <c r="ADZ15" s="4"/>
      <c r="AEA15" s="4"/>
      <c r="AEB15" s="4"/>
      <c r="AEC15" s="4"/>
      <c r="AED15" s="4"/>
      <c r="AEE15" s="4"/>
      <c r="AEF15" s="4"/>
      <c r="AEG15" s="4"/>
      <c r="AEH15" s="4"/>
      <c r="AEI15" s="4"/>
      <c r="AEJ15" s="4"/>
      <c r="AEK15" s="4"/>
      <c r="AEL15" s="4"/>
      <c r="AEM15" s="4"/>
      <c r="AEN15" s="4"/>
      <c r="AEO15" s="4"/>
      <c r="AEP15" s="4"/>
      <c r="AEQ15" s="4"/>
      <c r="AER15" s="4"/>
      <c r="AES15" s="4"/>
      <c r="AET15" s="4"/>
      <c r="AEU15" s="4"/>
      <c r="AEV15" s="4"/>
      <c r="AEW15" s="4"/>
      <c r="AEX15" s="4"/>
      <c r="AEY15" s="4"/>
      <c r="AEZ15" s="4"/>
      <c r="AFA15" s="4"/>
      <c r="AFB15" s="4"/>
      <c r="AFC15" s="4"/>
      <c r="AFD15" s="4"/>
      <c r="AFE15" s="4"/>
      <c r="AFF15" s="4"/>
      <c r="AFG15" s="4"/>
      <c r="AFH15" s="4"/>
      <c r="AFI15" s="4"/>
      <c r="AFJ15" s="4"/>
      <c r="AFK15" s="4"/>
      <c r="AFL15" s="4"/>
      <c r="AFM15" s="4"/>
      <c r="AFN15" s="4"/>
      <c r="AFO15" s="4"/>
      <c r="AFP15" s="4"/>
      <c r="AFQ15" s="4"/>
      <c r="AFR15" s="4"/>
      <c r="AFS15" s="4"/>
      <c r="AFT15" s="4"/>
      <c r="AFU15" s="4"/>
      <c r="AFV15" s="4"/>
      <c r="AFW15" s="4"/>
      <c r="AFX15" s="4"/>
      <c r="AFY15" s="4"/>
      <c r="AFZ15" s="4"/>
      <c r="AGA15" s="4"/>
      <c r="AGB15" s="4"/>
      <c r="AGC15" s="4"/>
      <c r="AGD15" s="4"/>
      <c r="AGE15" s="4"/>
      <c r="AGF15" s="4"/>
      <c r="AGG15" s="4"/>
      <c r="AGH15" s="4"/>
      <c r="AGI15" s="4"/>
      <c r="AGJ15" s="4"/>
      <c r="AGK15" s="4"/>
      <c r="AGL15" s="4"/>
      <c r="AGM15" s="4"/>
      <c r="AGN15" s="4"/>
      <c r="AGO15" s="4"/>
      <c r="AGP15" s="4"/>
      <c r="AGQ15" s="4"/>
      <c r="AGR15" s="4"/>
      <c r="AGS15" s="4"/>
      <c r="AGT15" s="4"/>
      <c r="AGU15" s="4"/>
      <c r="AGV15" s="4"/>
      <c r="AGW15" s="4"/>
      <c r="AGX15" s="4"/>
      <c r="AGY15" s="4"/>
      <c r="AGZ15" s="4"/>
      <c r="AHA15" s="4"/>
      <c r="AHB15" s="4"/>
      <c r="AHC15" s="4"/>
      <c r="AHD15" s="4"/>
      <c r="AHE15" s="4"/>
      <c r="AHF15" s="4"/>
      <c r="AHG15" s="4"/>
      <c r="AHH15" s="4"/>
      <c r="AHI15" s="4"/>
      <c r="AHJ15" s="4"/>
      <c r="AHK15" s="4"/>
      <c r="AHL15" s="4"/>
      <c r="AHM15" s="4"/>
      <c r="AHN15" s="4"/>
      <c r="AHO15" s="4"/>
      <c r="AHP15" s="4"/>
      <c r="AHQ15" s="4"/>
      <c r="AHR15" s="4"/>
      <c r="AHS15" s="4"/>
      <c r="AHT15" s="4"/>
      <c r="AHU15" s="4"/>
      <c r="AHV15" s="4"/>
      <c r="AHW15" s="4"/>
      <c r="AHX15" s="4"/>
      <c r="AHY15" s="4"/>
      <c r="AHZ15" s="4"/>
      <c r="AIA15" s="4"/>
      <c r="AIB15" s="4"/>
      <c r="AIC15" s="4"/>
      <c r="AID15" s="4"/>
      <c r="AIE15" s="4"/>
      <c r="AIF15" s="4"/>
      <c r="AIG15" s="4"/>
      <c r="AIH15" s="4"/>
      <c r="AII15" s="4"/>
      <c r="AIJ15" s="4"/>
      <c r="AIK15" s="4"/>
      <c r="AIL15" s="4"/>
      <c r="AIM15" s="4"/>
      <c r="AIN15" s="4"/>
      <c r="AIO15" s="4"/>
      <c r="AIP15" s="4"/>
      <c r="AIQ15" s="4"/>
      <c r="AIR15" s="4"/>
      <c r="AIS15" s="4"/>
      <c r="AIT15" s="4"/>
      <c r="AIU15" s="4"/>
      <c r="AIV15" s="4"/>
      <c r="AIW15" s="4"/>
      <c r="AIX15" s="4"/>
      <c r="AIY15" s="4"/>
      <c r="AIZ15" s="4"/>
      <c r="AJA15" s="4"/>
      <c r="AJB15" s="4"/>
      <c r="AJC15" s="4"/>
      <c r="AJD15" s="4"/>
      <c r="AJE15" s="4"/>
      <c r="AJF15" s="4"/>
      <c r="AJG15" s="4"/>
      <c r="AJH15" s="4"/>
      <c r="AJI15" s="4"/>
      <c r="AJJ15" s="4"/>
      <c r="AJK15" s="4"/>
      <c r="AJL15" s="4"/>
      <c r="AJM15" s="4"/>
      <c r="AJN15" s="4"/>
      <c r="AJO15" s="4"/>
      <c r="AJP15" s="4"/>
      <c r="AJQ15" s="4"/>
      <c r="AJR15" s="4"/>
      <c r="AJS15" s="4"/>
      <c r="AJT15" s="4"/>
      <c r="AJU15" s="4"/>
      <c r="AJV15" s="4"/>
      <c r="AJW15" s="4"/>
      <c r="AJX15" s="4"/>
      <c r="AJY15" s="4"/>
      <c r="AJZ15" s="4"/>
      <c r="AKA15" s="4"/>
      <c r="AKB15" s="4"/>
      <c r="AKC15" s="4"/>
      <c r="AKD15" s="4"/>
      <c r="AKE15" s="4"/>
      <c r="AKF15" s="4"/>
      <c r="AKG15" s="4"/>
      <c r="AKH15" s="4"/>
      <c r="AKI15" s="4"/>
      <c r="AKJ15" s="4"/>
      <c r="AKK15" s="4"/>
      <c r="AKL15" s="4"/>
      <c r="AKM15" s="4"/>
      <c r="AKN15" s="4"/>
      <c r="AKO15" s="4"/>
      <c r="AKP15" s="4"/>
      <c r="AKQ15" s="4"/>
      <c r="AKR15" s="4"/>
      <c r="AKS15" s="4"/>
      <c r="AKT15" s="4"/>
      <c r="AKU15" s="4"/>
      <c r="AKV15" s="4"/>
      <c r="AKW15" s="4"/>
      <c r="AKX15" s="4"/>
      <c r="AKY15" s="4"/>
      <c r="AKZ15" s="4"/>
      <c r="ALA15" s="4"/>
      <c r="ALB15" s="4"/>
      <c r="ALC15" s="4"/>
      <c r="ALD15" s="4"/>
      <c r="ALE15" s="4"/>
      <c r="ALF15" s="4"/>
      <c r="ALG15" s="4"/>
      <c r="ALH15" s="4"/>
      <c r="ALI15" s="4"/>
      <c r="ALJ15" s="4"/>
      <c r="ALK15" s="4"/>
      <c r="ALL15" s="4"/>
      <c r="ALM15" s="4"/>
      <c r="ALN15" s="4"/>
      <c r="ALO15" s="4"/>
      <c r="ALP15" s="4"/>
      <c r="ALQ15" s="4"/>
      <c r="ALR15" s="4"/>
      <c r="ALS15" s="4"/>
      <c r="ALT15" s="4"/>
      <c r="ALU15" s="4"/>
      <c r="ALV15" s="4"/>
      <c r="ALW15" s="4"/>
      <c r="ALX15" s="4"/>
      <c r="ALY15" s="4"/>
      <c r="ALZ15" s="4"/>
      <c r="AMA15" s="4"/>
      <c r="AMB15" s="4"/>
      <c r="AMC15" s="4"/>
      <c r="AMD15" s="4"/>
    </row>
    <row r="16" spans="1:1018" ht="9" customHeight="1">
      <c r="A16" s="11"/>
      <c r="B16" s="11"/>
      <c r="C16" s="11"/>
      <c r="D16" s="11"/>
      <c r="E16" s="11"/>
      <c r="F16" s="11"/>
      <c r="G16" s="11"/>
      <c r="H16" s="11"/>
    </row>
    <row r="17" spans="1:1018" ht="15" customHeight="1">
      <c r="A17" s="11"/>
      <c r="B17" s="11"/>
      <c r="C17" s="11"/>
      <c r="D17" s="11"/>
      <c r="E17" s="219"/>
      <c r="F17" s="219"/>
      <c r="G17" s="219"/>
      <c r="H17" s="219"/>
    </row>
    <row r="18" spans="1:1018" ht="20.100000000000001" customHeight="1">
      <c r="A18" s="256" t="s">
        <v>18</v>
      </c>
      <c r="B18" s="256"/>
      <c r="C18" s="256"/>
      <c r="D18" s="256"/>
      <c r="E18" s="11"/>
      <c r="F18" s="11"/>
      <c r="G18" s="11"/>
      <c r="H18" s="11"/>
    </row>
    <row r="19" spans="1:1018" ht="15" customHeight="1">
      <c r="C19" s="10"/>
      <c r="D19" s="10"/>
      <c r="E19" s="10"/>
      <c r="F19" s="10"/>
      <c r="G19" s="10"/>
      <c r="H19" s="10"/>
    </row>
    <row r="20" spans="1:1018" ht="15" customHeight="1">
      <c r="A20" s="17" t="s">
        <v>19</v>
      </c>
      <c r="B20" s="18" t="s">
        <v>20</v>
      </c>
      <c r="C20" s="10"/>
      <c r="D20" s="10"/>
      <c r="E20" s="19">
        <f>F20+F21+F22</f>
        <v>100</v>
      </c>
      <c r="F20" s="20">
        <v>50</v>
      </c>
      <c r="G20" s="249" t="s">
        <v>21</v>
      </c>
      <c r="H20" s="249"/>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c r="JF20" s="18"/>
      <c r="JG20" s="18"/>
      <c r="JH20" s="18"/>
      <c r="JI20" s="18"/>
      <c r="JJ20" s="18"/>
      <c r="JK20" s="18"/>
      <c r="JL20" s="18"/>
      <c r="JM20" s="18"/>
      <c r="JN20" s="18"/>
      <c r="JO20" s="18"/>
      <c r="JP20" s="18"/>
      <c r="JQ20" s="18"/>
      <c r="JR20" s="18"/>
      <c r="JS20" s="18"/>
      <c r="JT20" s="18"/>
      <c r="JU20" s="18"/>
      <c r="JV20" s="18"/>
      <c r="JW20" s="18"/>
      <c r="JX20" s="18"/>
      <c r="JY20" s="18"/>
      <c r="JZ20" s="18"/>
      <c r="KA20" s="18"/>
      <c r="KB20" s="18"/>
      <c r="KC20" s="18"/>
      <c r="KD20" s="18"/>
      <c r="KE20" s="18"/>
      <c r="KF20" s="18"/>
      <c r="KG20" s="18"/>
      <c r="KH20" s="18"/>
      <c r="KI20" s="18"/>
      <c r="KJ20" s="18"/>
      <c r="KK20" s="18"/>
      <c r="KL20" s="18"/>
      <c r="KM20" s="18"/>
      <c r="KN20" s="18"/>
      <c r="KO20" s="18"/>
      <c r="KP20" s="18"/>
      <c r="KQ20" s="18"/>
      <c r="KR20" s="18"/>
      <c r="KS20" s="18"/>
      <c r="KT20" s="18"/>
      <c r="KU20" s="18"/>
      <c r="KV20" s="18"/>
      <c r="KW20" s="18"/>
      <c r="KX20" s="18"/>
      <c r="KY20" s="18"/>
      <c r="KZ20" s="18"/>
      <c r="LA20" s="18"/>
      <c r="LB20" s="18"/>
      <c r="LC20" s="18"/>
      <c r="LD20" s="18"/>
      <c r="LE20" s="18"/>
      <c r="LF20" s="18"/>
      <c r="LG20" s="18"/>
      <c r="LH20" s="18"/>
      <c r="LI20" s="18"/>
      <c r="LJ20" s="18"/>
      <c r="LK20" s="18"/>
      <c r="LL20" s="18"/>
      <c r="LM20" s="18"/>
      <c r="LN20" s="18"/>
      <c r="LO20" s="18"/>
      <c r="LP20" s="18"/>
      <c r="LQ20" s="18"/>
      <c r="LR20" s="18"/>
      <c r="LS20" s="18"/>
      <c r="LT20" s="18"/>
      <c r="LU20" s="18"/>
      <c r="LV20" s="18"/>
      <c r="LW20" s="18"/>
      <c r="LX20" s="18"/>
      <c r="LY20" s="18"/>
      <c r="LZ20" s="18"/>
      <c r="MA20" s="18"/>
      <c r="MB20" s="18"/>
      <c r="MC20" s="18"/>
      <c r="MD20" s="18"/>
      <c r="ME20" s="18"/>
      <c r="MF20" s="18"/>
      <c r="MG20" s="18"/>
      <c r="MH20" s="18"/>
      <c r="MI20" s="18"/>
      <c r="MJ20" s="18"/>
      <c r="MK20" s="18"/>
      <c r="ML20" s="18"/>
      <c r="MM20" s="18"/>
      <c r="MN20" s="18"/>
      <c r="MO20" s="18"/>
      <c r="MP20" s="18"/>
      <c r="MQ20" s="18"/>
      <c r="MR20" s="18"/>
      <c r="MS20" s="18"/>
      <c r="MT20" s="18"/>
      <c r="MU20" s="18"/>
      <c r="MV20" s="18"/>
      <c r="MW20" s="18"/>
      <c r="MX20" s="18"/>
      <c r="MY20" s="18"/>
      <c r="MZ20" s="18"/>
      <c r="NA20" s="18"/>
      <c r="NB20" s="18"/>
      <c r="NC20" s="18"/>
      <c r="ND20" s="18"/>
      <c r="NE20" s="18"/>
      <c r="NF20" s="18"/>
      <c r="NG20" s="18"/>
      <c r="NH20" s="18"/>
      <c r="NI20" s="18"/>
      <c r="NJ20" s="18"/>
      <c r="NK20" s="18"/>
      <c r="NL20" s="18"/>
      <c r="NM20" s="18"/>
      <c r="NN20" s="18"/>
      <c r="NO20" s="18"/>
      <c r="NP20" s="18"/>
      <c r="NQ20" s="18"/>
      <c r="NR20" s="18"/>
      <c r="NS20" s="18"/>
      <c r="NT20" s="18"/>
      <c r="NU20" s="18"/>
      <c r="NV20" s="18"/>
      <c r="NW20" s="18"/>
      <c r="NX20" s="18"/>
      <c r="NY20" s="18"/>
      <c r="NZ20" s="18"/>
      <c r="OA20" s="18"/>
      <c r="OB20" s="18"/>
      <c r="OC20" s="18"/>
      <c r="OD20" s="18"/>
      <c r="OE20" s="18"/>
      <c r="OF20" s="18"/>
      <c r="OG20" s="18"/>
      <c r="OH20" s="18"/>
      <c r="OI20" s="18"/>
      <c r="OJ20" s="18"/>
      <c r="OK20" s="18"/>
      <c r="OL20" s="18"/>
      <c r="OM20" s="18"/>
      <c r="ON20" s="18"/>
      <c r="OO20" s="18"/>
      <c r="OP20" s="18"/>
      <c r="OQ20" s="18"/>
      <c r="OR20" s="18"/>
      <c r="OS20" s="18"/>
      <c r="OT20" s="18"/>
      <c r="OU20" s="18"/>
      <c r="OV20" s="18"/>
      <c r="OW20" s="18"/>
      <c r="OX20" s="18"/>
      <c r="OY20" s="18"/>
      <c r="OZ20" s="18"/>
      <c r="PA20" s="18"/>
      <c r="PB20" s="18"/>
      <c r="PC20" s="18"/>
      <c r="PD20" s="18"/>
      <c r="PE20" s="18"/>
      <c r="PF20" s="18"/>
      <c r="PG20" s="18"/>
      <c r="PH20" s="18"/>
      <c r="PI20" s="18"/>
      <c r="PJ20" s="18"/>
      <c r="PK20" s="18"/>
      <c r="PL20" s="18"/>
      <c r="PM20" s="18"/>
      <c r="PN20" s="18"/>
      <c r="PO20" s="18"/>
      <c r="PP20" s="18"/>
      <c r="PQ20" s="18"/>
      <c r="PR20" s="18"/>
      <c r="PS20" s="18"/>
      <c r="PT20" s="18"/>
      <c r="PU20" s="18"/>
      <c r="PV20" s="18"/>
      <c r="PW20" s="18"/>
      <c r="PX20" s="18"/>
      <c r="PY20" s="18"/>
      <c r="PZ20" s="18"/>
      <c r="QA20" s="18"/>
      <c r="QB20" s="18"/>
      <c r="QC20" s="18"/>
      <c r="QD20" s="18"/>
      <c r="QE20" s="18"/>
      <c r="QF20" s="18"/>
      <c r="QG20" s="18"/>
      <c r="QH20" s="18"/>
      <c r="QI20" s="18"/>
      <c r="QJ20" s="18"/>
      <c r="QK20" s="18"/>
      <c r="QL20" s="18"/>
      <c r="QM20" s="18"/>
      <c r="QN20" s="18"/>
      <c r="QO20" s="18"/>
      <c r="QP20" s="18"/>
      <c r="QQ20" s="18"/>
      <c r="QR20" s="18"/>
      <c r="QS20" s="18"/>
      <c r="QT20" s="18"/>
      <c r="QU20" s="18"/>
      <c r="QV20" s="18"/>
      <c r="QW20" s="18"/>
      <c r="QX20" s="18"/>
      <c r="QY20" s="18"/>
      <c r="QZ20" s="18"/>
      <c r="RA20" s="18"/>
      <c r="RB20" s="18"/>
      <c r="RC20" s="18"/>
      <c r="RD20" s="18"/>
      <c r="RE20" s="18"/>
      <c r="RF20" s="18"/>
      <c r="RG20" s="18"/>
      <c r="RH20" s="18"/>
      <c r="RI20" s="18"/>
      <c r="RJ20" s="18"/>
      <c r="RK20" s="18"/>
      <c r="RL20" s="18"/>
      <c r="RM20" s="18"/>
      <c r="RN20" s="18"/>
      <c r="RO20" s="18"/>
      <c r="RP20" s="18"/>
      <c r="RQ20" s="18"/>
      <c r="RR20" s="18"/>
      <c r="RS20" s="18"/>
      <c r="RT20" s="18"/>
      <c r="RU20" s="18"/>
      <c r="RV20" s="18"/>
      <c r="RW20" s="18"/>
      <c r="RX20" s="18"/>
      <c r="RY20" s="18"/>
      <c r="RZ20" s="18"/>
      <c r="SA20" s="18"/>
      <c r="SB20" s="18"/>
      <c r="SC20" s="18"/>
      <c r="SD20" s="18"/>
      <c r="SE20" s="18"/>
      <c r="SF20" s="18"/>
      <c r="SG20" s="18"/>
      <c r="SH20" s="18"/>
      <c r="SI20" s="18"/>
      <c r="SJ20" s="18"/>
      <c r="SK20" s="18"/>
      <c r="SL20" s="18"/>
      <c r="SM20" s="18"/>
      <c r="SN20" s="18"/>
      <c r="SO20" s="18"/>
      <c r="SP20" s="18"/>
      <c r="SQ20" s="18"/>
      <c r="SR20" s="18"/>
      <c r="SS20" s="18"/>
      <c r="ST20" s="18"/>
      <c r="SU20" s="18"/>
      <c r="SV20" s="18"/>
      <c r="SW20" s="18"/>
      <c r="SX20" s="18"/>
      <c r="SY20" s="18"/>
      <c r="SZ20" s="18"/>
      <c r="TA20" s="18"/>
      <c r="TB20" s="18"/>
      <c r="TC20" s="18"/>
      <c r="TD20" s="18"/>
      <c r="TE20" s="18"/>
      <c r="TF20" s="18"/>
      <c r="TG20" s="18"/>
      <c r="TH20" s="18"/>
      <c r="TI20" s="18"/>
      <c r="TJ20" s="18"/>
      <c r="TK20" s="18"/>
      <c r="TL20" s="18"/>
      <c r="TM20" s="18"/>
      <c r="TN20" s="18"/>
      <c r="TO20" s="18"/>
      <c r="TP20" s="18"/>
      <c r="TQ20" s="18"/>
      <c r="TR20" s="18"/>
      <c r="TS20" s="18"/>
      <c r="TT20" s="18"/>
      <c r="TU20" s="18"/>
      <c r="TV20" s="18"/>
      <c r="TW20" s="18"/>
      <c r="TX20" s="18"/>
      <c r="TY20" s="18"/>
      <c r="TZ20" s="18"/>
      <c r="UA20" s="18"/>
      <c r="UB20" s="18"/>
      <c r="UC20" s="18"/>
      <c r="UD20" s="18"/>
      <c r="UE20" s="18"/>
      <c r="UF20" s="18"/>
      <c r="UG20" s="18"/>
      <c r="UH20" s="18"/>
      <c r="UI20" s="18"/>
      <c r="UJ20" s="18"/>
      <c r="UK20" s="18"/>
      <c r="UL20" s="18"/>
      <c r="UM20" s="18"/>
      <c r="UN20" s="18"/>
      <c r="UO20" s="18"/>
      <c r="UP20" s="18"/>
      <c r="UQ20" s="18"/>
      <c r="UR20" s="18"/>
      <c r="US20" s="18"/>
      <c r="UT20" s="18"/>
      <c r="UU20" s="18"/>
      <c r="UV20" s="18"/>
      <c r="UW20" s="18"/>
      <c r="UX20" s="18"/>
      <c r="UY20" s="18"/>
      <c r="UZ20" s="18"/>
      <c r="VA20" s="18"/>
      <c r="VB20" s="18"/>
      <c r="VC20" s="18"/>
      <c r="VD20" s="18"/>
      <c r="VE20" s="18"/>
      <c r="VF20" s="18"/>
      <c r="VG20" s="18"/>
      <c r="VH20" s="18"/>
      <c r="VI20" s="18"/>
      <c r="VJ20" s="18"/>
      <c r="VK20" s="18"/>
      <c r="VL20" s="18"/>
      <c r="VM20" s="18"/>
      <c r="VN20" s="18"/>
      <c r="VO20" s="18"/>
      <c r="VP20" s="18"/>
      <c r="VQ20" s="18"/>
      <c r="VR20" s="18"/>
      <c r="VS20" s="18"/>
      <c r="VT20" s="18"/>
      <c r="VU20" s="18"/>
      <c r="VV20" s="18"/>
      <c r="VW20" s="18"/>
      <c r="VX20" s="18"/>
      <c r="VY20" s="18"/>
      <c r="VZ20" s="18"/>
      <c r="WA20" s="18"/>
      <c r="WB20" s="18"/>
      <c r="WC20" s="18"/>
      <c r="WD20" s="18"/>
      <c r="WE20" s="18"/>
      <c r="WF20" s="18"/>
      <c r="WG20" s="18"/>
      <c r="WH20" s="18"/>
      <c r="WI20" s="18"/>
      <c r="WJ20" s="18"/>
      <c r="WK20" s="18"/>
      <c r="WL20" s="18"/>
      <c r="WM20" s="18"/>
      <c r="WN20" s="18"/>
      <c r="WO20" s="18"/>
      <c r="WP20" s="18"/>
      <c r="WQ20" s="18"/>
      <c r="WR20" s="18"/>
      <c r="WS20" s="18"/>
      <c r="WT20" s="18"/>
      <c r="WU20" s="18"/>
      <c r="WV20" s="18"/>
      <c r="WW20" s="18"/>
      <c r="WX20" s="18"/>
      <c r="WY20" s="18"/>
      <c r="WZ20" s="18"/>
      <c r="XA20" s="18"/>
      <c r="XB20" s="18"/>
      <c r="XC20" s="18"/>
      <c r="XD20" s="18"/>
      <c r="XE20" s="18"/>
      <c r="XF20" s="18"/>
      <c r="XG20" s="18"/>
      <c r="XH20" s="18"/>
      <c r="XI20" s="18"/>
      <c r="XJ20" s="18"/>
      <c r="XK20" s="18"/>
      <c r="XL20" s="18"/>
      <c r="XM20" s="18"/>
      <c r="XN20" s="18"/>
      <c r="XO20" s="18"/>
      <c r="XP20" s="18"/>
      <c r="XQ20" s="18"/>
      <c r="XR20" s="18"/>
      <c r="XS20" s="18"/>
      <c r="XT20" s="18"/>
      <c r="XU20" s="18"/>
      <c r="XV20" s="18"/>
      <c r="XW20" s="18"/>
      <c r="XX20" s="18"/>
      <c r="XY20" s="18"/>
      <c r="XZ20" s="18"/>
      <c r="YA20" s="18"/>
      <c r="YB20" s="18"/>
      <c r="YC20" s="18"/>
      <c r="YD20" s="18"/>
      <c r="YE20" s="18"/>
      <c r="YF20" s="18"/>
      <c r="YG20" s="18"/>
      <c r="YH20" s="18"/>
      <c r="YI20" s="18"/>
      <c r="YJ20" s="18"/>
      <c r="YK20" s="18"/>
      <c r="YL20" s="18"/>
      <c r="YM20" s="18"/>
      <c r="YN20" s="18"/>
      <c r="YO20" s="18"/>
      <c r="YP20" s="18"/>
      <c r="YQ20" s="18"/>
      <c r="YR20" s="18"/>
      <c r="YS20" s="18"/>
      <c r="YT20" s="18"/>
      <c r="YU20" s="18"/>
      <c r="YV20" s="18"/>
      <c r="YW20" s="18"/>
      <c r="YX20" s="18"/>
      <c r="YY20" s="18"/>
      <c r="YZ20" s="18"/>
      <c r="ZA20" s="18"/>
      <c r="ZB20" s="18"/>
      <c r="ZC20" s="18"/>
      <c r="ZD20" s="18"/>
      <c r="ZE20" s="18"/>
      <c r="ZF20" s="18"/>
      <c r="ZG20" s="18"/>
      <c r="ZH20" s="18"/>
      <c r="ZI20" s="18"/>
      <c r="ZJ20" s="18"/>
      <c r="ZK20" s="18"/>
      <c r="ZL20" s="18"/>
      <c r="ZM20" s="18"/>
      <c r="ZN20" s="18"/>
      <c r="ZO20" s="18"/>
      <c r="ZP20" s="18"/>
      <c r="ZQ20" s="18"/>
      <c r="ZR20" s="18"/>
      <c r="ZS20" s="18"/>
      <c r="ZT20" s="18"/>
      <c r="ZU20" s="18"/>
      <c r="ZV20" s="18"/>
      <c r="ZW20" s="18"/>
      <c r="ZX20" s="18"/>
      <c r="ZY20" s="18"/>
      <c r="ZZ20" s="18"/>
      <c r="AAA20" s="18"/>
      <c r="AAB20" s="18"/>
      <c r="AAC20" s="18"/>
      <c r="AAD20" s="18"/>
      <c r="AAE20" s="18"/>
      <c r="AAF20" s="18"/>
      <c r="AAG20" s="18"/>
      <c r="AAH20" s="18"/>
      <c r="AAI20" s="18"/>
      <c r="AAJ20" s="18"/>
      <c r="AAK20" s="18"/>
      <c r="AAL20" s="18"/>
      <c r="AAM20" s="18"/>
      <c r="AAN20" s="18"/>
      <c r="AAO20" s="18"/>
      <c r="AAP20" s="18"/>
      <c r="AAQ20" s="18"/>
      <c r="AAR20" s="18"/>
      <c r="AAS20" s="18"/>
      <c r="AAT20" s="18"/>
      <c r="AAU20" s="18"/>
      <c r="AAV20" s="18"/>
      <c r="AAW20" s="18"/>
      <c r="AAX20" s="18"/>
      <c r="AAY20" s="18"/>
      <c r="AAZ20" s="18"/>
      <c r="ABA20" s="18"/>
      <c r="ABB20" s="18"/>
      <c r="ABC20" s="18"/>
      <c r="ABD20" s="18"/>
      <c r="ABE20" s="18"/>
      <c r="ABF20" s="18"/>
      <c r="ABG20" s="18"/>
      <c r="ABH20" s="18"/>
      <c r="ABI20" s="18"/>
      <c r="ABJ20" s="18"/>
      <c r="ABK20" s="18"/>
      <c r="ABL20" s="18"/>
      <c r="ABM20" s="18"/>
      <c r="ABN20" s="18"/>
      <c r="ABO20" s="18"/>
      <c r="ABP20" s="18"/>
      <c r="ABQ20" s="18"/>
      <c r="ABR20" s="18"/>
      <c r="ABS20" s="18"/>
      <c r="ABT20" s="18"/>
      <c r="ABU20" s="18"/>
      <c r="ABV20" s="18"/>
      <c r="ABW20" s="18"/>
      <c r="ABX20" s="18"/>
      <c r="ABY20" s="18"/>
      <c r="ABZ20" s="18"/>
      <c r="ACA20" s="18"/>
      <c r="ACB20" s="18"/>
      <c r="ACC20" s="18"/>
      <c r="ACD20" s="18"/>
      <c r="ACE20" s="18"/>
      <c r="ACF20" s="18"/>
      <c r="ACG20" s="18"/>
      <c r="ACH20" s="18"/>
      <c r="ACI20" s="18"/>
      <c r="ACJ20" s="18"/>
      <c r="ACK20" s="18"/>
      <c r="ACL20" s="18"/>
      <c r="ACM20" s="18"/>
      <c r="ACN20" s="18"/>
      <c r="ACO20" s="18"/>
      <c r="ACP20" s="18"/>
      <c r="ACQ20" s="18"/>
      <c r="ACR20" s="18"/>
      <c r="ACS20" s="18"/>
      <c r="ACT20" s="18"/>
      <c r="ACU20" s="18"/>
      <c r="ACV20" s="18"/>
      <c r="ACW20" s="18"/>
      <c r="ACX20" s="18"/>
      <c r="ACY20" s="18"/>
      <c r="ACZ20" s="18"/>
      <c r="ADA20" s="18"/>
      <c r="ADB20" s="18"/>
      <c r="ADC20" s="18"/>
      <c r="ADD20" s="18"/>
      <c r="ADE20" s="18"/>
      <c r="ADF20" s="18"/>
      <c r="ADG20" s="18"/>
      <c r="ADH20" s="18"/>
      <c r="ADI20" s="18"/>
      <c r="ADJ20" s="18"/>
      <c r="ADK20" s="18"/>
      <c r="ADL20" s="18"/>
      <c r="ADM20" s="18"/>
      <c r="ADN20" s="18"/>
      <c r="ADO20" s="18"/>
      <c r="ADP20" s="18"/>
      <c r="ADQ20" s="18"/>
      <c r="ADR20" s="18"/>
      <c r="ADS20" s="18"/>
      <c r="ADT20" s="18"/>
      <c r="ADU20" s="18"/>
      <c r="ADV20" s="18"/>
      <c r="ADW20" s="18"/>
      <c r="ADX20" s="18"/>
      <c r="ADY20" s="18"/>
      <c r="ADZ20" s="18"/>
      <c r="AEA20" s="18"/>
      <c r="AEB20" s="18"/>
      <c r="AEC20" s="18"/>
      <c r="AED20" s="18"/>
      <c r="AEE20" s="18"/>
      <c r="AEF20" s="18"/>
      <c r="AEG20" s="18"/>
      <c r="AEH20" s="18"/>
      <c r="AEI20" s="18"/>
      <c r="AEJ20" s="18"/>
      <c r="AEK20" s="18"/>
      <c r="AEL20" s="18"/>
      <c r="AEM20" s="18"/>
      <c r="AEN20" s="18"/>
      <c r="AEO20" s="18"/>
      <c r="AEP20" s="18"/>
      <c r="AEQ20" s="18"/>
      <c r="AER20" s="18"/>
      <c r="AES20" s="18"/>
      <c r="AET20" s="18"/>
      <c r="AEU20" s="18"/>
      <c r="AEV20" s="18"/>
      <c r="AEW20" s="18"/>
      <c r="AEX20" s="18"/>
      <c r="AEY20" s="18"/>
      <c r="AEZ20" s="18"/>
      <c r="AFA20" s="18"/>
      <c r="AFB20" s="18"/>
      <c r="AFC20" s="18"/>
      <c r="AFD20" s="18"/>
      <c r="AFE20" s="18"/>
      <c r="AFF20" s="18"/>
      <c r="AFG20" s="18"/>
      <c r="AFH20" s="18"/>
      <c r="AFI20" s="18"/>
      <c r="AFJ20" s="18"/>
      <c r="AFK20" s="18"/>
      <c r="AFL20" s="18"/>
      <c r="AFM20" s="18"/>
      <c r="AFN20" s="18"/>
      <c r="AFO20" s="18"/>
      <c r="AFP20" s="18"/>
      <c r="AFQ20" s="18"/>
      <c r="AFR20" s="18"/>
      <c r="AFS20" s="18"/>
      <c r="AFT20" s="18"/>
      <c r="AFU20" s="18"/>
      <c r="AFV20" s="18"/>
      <c r="AFW20" s="18"/>
      <c r="AFX20" s="18"/>
      <c r="AFY20" s="18"/>
      <c r="AFZ20" s="18"/>
      <c r="AGA20" s="18"/>
      <c r="AGB20" s="18"/>
      <c r="AGC20" s="18"/>
      <c r="AGD20" s="18"/>
      <c r="AGE20" s="18"/>
      <c r="AGF20" s="18"/>
      <c r="AGG20" s="18"/>
      <c r="AGH20" s="18"/>
      <c r="AGI20" s="18"/>
      <c r="AGJ20" s="18"/>
      <c r="AGK20" s="18"/>
      <c r="AGL20" s="18"/>
      <c r="AGM20" s="18"/>
      <c r="AGN20" s="18"/>
      <c r="AGO20" s="18"/>
      <c r="AGP20" s="18"/>
      <c r="AGQ20" s="18"/>
      <c r="AGR20" s="18"/>
      <c r="AGS20" s="18"/>
      <c r="AGT20" s="18"/>
      <c r="AGU20" s="18"/>
      <c r="AGV20" s="18"/>
      <c r="AGW20" s="18"/>
      <c r="AGX20" s="18"/>
      <c r="AGY20" s="18"/>
      <c r="AGZ20" s="18"/>
      <c r="AHA20" s="18"/>
      <c r="AHB20" s="18"/>
      <c r="AHC20" s="18"/>
      <c r="AHD20" s="18"/>
      <c r="AHE20" s="18"/>
      <c r="AHF20" s="18"/>
      <c r="AHG20" s="18"/>
      <c r="AHH20" s="18"/>
      <c r="AHI20" s="18"/>
      <c r="AHJ20" s="18"/>
      <c r="AHK20" s="18"/>
      <c r="AHL20" s="18"/>
      <c r="AHM20" s="18"/>
      <c r="AHN20" s="18"/>
      <c r="AHO20" s="18"/>
      <c r="AHP20" s="18"/>
      <c r="AHQ20" s="18"/>
      <c r="AHR20" s="18"/>
      <c r="AHS20" s="18"/>
      <c r="AHT20" s="18"/>
      <c r="AHU20" s="18"/>
      <c r="AHV20" s="18"/>
      <c r="AHW20" s="18"/>
      <c r="AHX20" s="18"/>
      <c r="AHY20" s="18"/>
      <c r="AHZ20" s="18"/>
      <c r="AIA20" s="18"/>
      <c r="AIB20" s="18"/>
      <c r="AIC20" s="18"/>
      <c r="AID20" s="18"/>
      <c r="AIE20" s="18"/>
      <c r="AIF20" s="18"/>
      <c r="AIG20" s="18"/>
      <c r="AIH20" s="18"/>
      <c r="AII20" s="18"/>
      <c r="AIJ20" s="18"/>
      <c r="AIK20" s="18"/>
      <c r="AIL20" s="18"/>
      <c r="AIM20" s="18"/>
      <c r="AIN20" s="18"/>
      <c r="AIO20" s="18"/>
      <c r="AIP20" s="18"/>
      <c r="AIQ20" s="18"/>
      <c r="AIR20" s="18"/>
      <c r="AIS20" s="18"/>
      <c r="AIT20" s="18"/>
      <c r="AIU20" s="18"/>
      <c r="AIV20" s="18"/>
      <c r="AIW20" s="18"/>
      <c r="AIX20" s="18"/>
      <c r="AIY20" s="18"/>
      <c r="AIZ20" s="18"/>
      <c r="AJA20" s="18"/>
      <c r="AJB20" s="18"/>
      <c r="AJC20" s="18"/>
      <c r="AJD20" s="18"/>
      <c r="AJE20" s="18"/>
      <c r="AJF20" s="18"/>
      <c r="AJG20" s="18"/>
      <c r="AJH20" s="18"/>
      <c r="AJI20" s="18"/>
      <c r="AJJ20" s="18"/>
      <c r="AJK20" s="18"/>
      <c r="AJL20" s="18"/>
      <c r="AJM20" s="18"/>
      <c r="AJN20" s="18"/>
      <c r="AJO20" s="18"/>
      <c r="AJP20" s="18"/>
      <c r="AJQ20" s="18"/>
      <c r="AJR20" s="18"/>
      <c r="AJS20" s="18"/>
      <c r="AJT20" s="18"/>
      <c r="AJU20" s="18"/>
      <c r="AJV20" s="18"/>
      <c r="AJW20" s="18"/>
      <c r="AJX20" s="18"/>
      <c r="AJY20" s="18"/>
      <c r="AJZ20" s="18"/>
      <c r="AKA20" s="18"/>
      <c r="AKB20" s="18"/>
      <c r="AKC20" s="18"/>
      <c r="AKD20" s="18"/>
      <c r="AKE20" s="18"/>
      <c r="AKF20" s="18"/>
      <c r="AKG20" s="18"/>
      <c r="AKH20" s="18"/>
      <c r="AKI20" s="18"/>
      <c r="AKJ20" s="18"/>
      <c r="AKK20" s="18"/>
      <c r="AKL20" s="18"/>
      <c r="AKM20" s="18"/>
      <c r="AKN20" s="18"/>
      <c r="AKO20" s="18"/>
      <c r="AKP20" s="18"/>
      <c r="AKQ20" s="18"/>
      <c r="AKR20" s="18"/>
      <c r="AKS20" s="18"/>
      <c r="AKT20" s="18"/>
      <c r="AKU20" s="18"/>
      <c r="AKV20" s="18"/>
      <c r="AKW20" s="18"/>
      <c r="AKX20" s="18"/>
      <c r="AKY20" s="18"/>
      <c r="AKZ20" s="18"/>
      <c r="ALA20" s="18"/>
      <c r="ALB20" s="18"/>
      <c r="ALC20" s="18"/>
      <c r="ALD20" s="18"/>
      <c r="ALE20" s="18"/>
      <c r="ALF20" s="18"/>
      <c r="ALG20" s="18"/>
      <c r="ALH20" s="18"/>
      <c r="ALI20" s="18"/>
      <c r="ALJ20" s="18"/>
      <c r="ALK20" s="18"/>
      <c r="ALL20" s="18"/>
      <c r="ALM20" s="18"/>
      <c r="ALN20" s="18"/>
      <c r="ALO20" s="18"/>
      <c r="ALP20" s="18"/>
      <c r="ALQ20" s="18"/>
      <c r="ALR20" s="18"/>
      <c r="ALS20" s="18"/>
      <c r="ALT20" s="18"/>
      <c r="ALU20" s="18"/>
      <c r="ALV20" s="18"/>
      <c r="ALW20" s="18"/>
      <c r="ALX20" s="18"/>
      <c r="ALY20" s="18"/>
      <c r="ALZ20" s="18"/>
      <c r="AMA20" s="18"/>
      <c r="AMB20" s="18"/>
      <c r="AMC20" s="18"/>
      <c r="AMD20" s="18"/>
    </row>
    <row r="21" spans="1:1018" ht="15" customHeight="1">
      <c r="A21" s="21"/>
      <c r="B21" s="4" t="s">
        <v>22</v>
      </c>
      <c r="C21" s="11"/>
      <c r="D21" s="11"/>
      <c r="E21" s="11"/>
      <c r="F21" s="20">
        <v>50</v>
      </c>
      <c r="G21" s="249" t="s">
        <v>23</v>
      </c>
      <c r="H21" s="249"/>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c r="UL21" s="4"/>
      <c r="UM21" s="4"/>
      <c r="UN21" s="4"/>
      <c r="UO21" s="4"/>
      <c r="UP21" s="4"/>
      <c r="UQ21" s="4"/>
      <c r="UR21" s="4"/>
      <c r="US21" s="4"/>
      <c r="UT21" s="4"/>
      <c r="UU21" s="4"/>
      <c r="UV21" s="4"/>
      <c r="UW21" s="4"/>
      <c r="UX21" s="4"/>
      <c r="UY21" s="4"/>
      <c r="UZ21" s="4"/>
      <c r="VA21" s="4"/>
      <c r="VB21" s="4"/>
      <c r="VC21" s="4"/>
      <c r="VD21" s="4"/>
      <c r="VE21" s="4"/>
      <c r="VF21" s="4"/>
      <c r="VG21" s="4"/>
      <c r="VH21" s="4"/>
      <c r="VI21" s="4"/>
      <c r="VJ21" s="4"/>
      <c r="VK21" s="4"/>
      <c r="VL21" s="4"/>
      <c r="VM21" s="4"/>
      <c r="VN21" s="4"/>
      <c r="VO21" s="4"/>
      <c r="VP21" s="4"/>
      <c r="VQ21" s="4"/>
      <c r="VR21" s="4"/>
      <c r="VS21" s="4"/>
      <c r="VT21" s="4"/>
      <c r="VU21" s="4"/>
      <c r="VV21" s="4"/>
      <c r="VW21" s="4"/>
      <c r="VX21" s="4"/>
      <c r="VY21" s="4"/>
      <c r="VZ21" s="4"/>
      <c r="WA21" s="4"/>
      <c r="WB21" s="4"/>
      <c r="WC21" s="4"/>
      <c r="WD21" s="4"/>
      <c r="WE21" s="4"/>
      <c r="WF21" s="4"/>
      <c r="WG21" s="4"/>
      <c r="WH21" s="4"/>
      <c r="WI21" s="4"/>
      <c r="WJ21" s="4"/>
      <c r="WK21" s="4"/>
      <c r="WL21" s="4"/>
      <c r="WM21" s="4"/>
      <c r="WN21" s="4"/>
      <c r="WO21" s="4"/>
      <c r="WP21" s="4"/>
      <c r="WQ21" s="4"/>
      <c r="WR21" s="4"/>
      <c r="WS21" s="4"/>
      <c r="WT21" s="4"/>
      <c r="WU21" s="4"/>
      <c r="WV21" s="4"/>
      <c r="WW21" s="4"/>
      <c r="WX21" s="4"/>
      <c r="WY21" s="4"/>
      <c r="WZ21" s="4"/>
      <c r="XA21" s="4"/>
      <c r="XB21" s="4"/>
      <c r="XC21" s="4"/>
      <c r="XD21" s="4"/>
      <c r="XE21" s="4"/>
      <c r="XF21" s="4"/>
      <c r="XG21" s="4"/>
      <c r="XH21" s="4"/>
      <c r="XI21" s="4"/>
      <c r="XJ21" s="4"/>
      <c r="XK21" s="4"/>
      <c r="XL21" s="4"/>
      <c r="XM21" s="4"/>
      <c r="XN21" s="4"/>
      <c r="XO21" s="4"/>
      <c r="XP21" s="4"/>
      <c r="XQ21" s="4"/>
      <c r="XR21" s="4"/>
      <c r="XS21" s="4"/>
      <c r="XT21" s="4"/>
      <c r="XU21" s="4"/>
      <c r="XV21" s="4"/>
      <c r="XW21" s="4"/>
      <c r="XX21" s="4"/>
      <c r="XY21" s="4"/>
      <c r="XZ21" s="4"/>
      <c r="YA21" s="4"/>
      <c r="YB21" s="4"/>
      <c r="YC21" s="4"/>
      <c r="YD21" s="4"/>
      <c r="YE21" s="4"/>
      <c r="YF21" s="4"/>
      <c r="YG21" s="4"/>
      <c r="YH21" s="4"/>
      <c r="YI21" s="4"/>
      <c r="YJ21" s="4"/>
      <c r="YK21" s="4"/>
      <c r="YL21" s="4"/>
      <c r="YM21" s="4"/>
      <c r="YN21" s="4"/>
      <c r="YO21" s="4"/>
      <c r="YP21" s="4"/>
      <c r="YQ21" s="4"/>
      <c r="YR21" s="4"/>
      <c r="YS21" s="4"/>
      <c r="YT21" s="4"/>
      <c r="YU21" s="4"/>
      <c r="YV21" s="4"/>
      <c r="YW21" s="4"/>
      <c r="YX21" s="4"/>
      <c r="YY21" s="4"/>
      <c r="YZ21" s="4"/>
      <c r="ZA21" s="4"/>
      <c r="ZB21" s="4"/>
      <c r="ZC21" s="4"/>
      <c r="ZD21" s="4"/>
      <c r="ZE21" s="4"/>
      <c r="ZF21" s="4"/>
      <c r="ZG21" s="4"/>
      <c r="ZH21" s="4"/>
      <c r="ZI21" s="4"/>
      <c r="ZJ21" s="4"/>
      <c r="ZK21" s="4"/>
      <c r="ZL21" s="4"/>
      <c r="ZM21" s="4"/>
      <c r="ZN21" s="4"/>
      <c r="ZO21" s="4"/>
      <c r="ZP21" s="4"/>
      <c r="ZQ21" s="4"/>
      <c r="ZR21" s="4"/>
      <c r="ZS21" s="4"/>
      <c r="ZT21" s="4"/>
      <c r="ZU21" s="4"/>
      <c r="ZV21" s="4"/>
      <c r="ZW21" s="4"/>
      <c r="ZX21" s="4"/>
      <c r="ZY21" s="4"/>
      <c r="ZZ21" s="4"/>
      <c r="AAA21" s="4"/>
      <c r="AAB21" s="4"/>
      <c r="AAC21" s="4"/>
      <c r="AAD21" s="4"/>
      <c r="AAE21" s="4"/>
      <c r="AAF21" s="4"/>
      <c r="AAG21" s="4"/>
      <c r="AAH21" s="4"/>
      <c r="AAI21" s="4"/>
      <c r="AAJ21" s="4"/>
      <c r="AAK21" s="4"/>
      <c r="AAL21" s="4"/>
      <c r="AAM21" s="4"/>
      <c r="AAN21" s="4"/>
      <c r="AAO21" s="4"/>
      <c r="AAP21" s="4"/>
      <c r="AAQ21" s="4"/>
      <c r="AAR21" s="4"/>
      <c r="AAS21" s="4"/>
      <c r="AAT21" s="4"/>
      <c r="AAU21" s="4"/>
      <c r="AAV21" s="4"/>
      <c r="AAW21" s="4"/>
      <c r="AAX21" s="4"/>
      <c r="AAY21" s="4"/>
      <c r="AAZ21" s="4"/>
      <c r="ABA21" s="4"/>
      <c r="ABB21" s="4"/>
      <c r="ABC21" s="4"/>
      <c r="ABD21" s="4"/>
      <c r="ABE21" s="4"/>
      <c r="ABF21" s="4"/>
      <c r="ABG21" s="4"/>
      <c r="ABH21" s="4"/>
      <c r="ABI21" s="4"/>
      <c r="ABJ21" s="4"/>
      <c r="ABK21" s="4"/>
      <c r="ABL21" s="4"/>
      <c r="ABM21" s="4"/>
      <c r="ABN21" s="4"/>
      <c r="ABO21" s="4"/>
      <c r="ABP21" s="4"/>
      <c r="ABQ21" s="4"/>
      <c r="ABR21" s="4"/>
      <c r="ABS21" s="4"/>
      <c r="ABT21" s="4"/>
      <c r="ABU21" s="4"/>
      <c r="ABV21" s="4"/>
      <c r="ABW21" s="4"/>
      <c r="ABX21" s="4"/>
      <c r="ABY21" s="4"/>
      <c r="ABZ21" s="4"/>
      <c r="ACA21" s="4"/>
      <c r="ACB21" s="4"/>
      <c r="ACC21" s="4"/>
      <c r="ACD21" s="4"/>
      <c r="ACE21" s="4"/>
      <c r="ACF21" s="4"/>
      <c r="ACG21" s="4"/>
      <c r="ACH21" s="4"/>
      <c r="ACI21" s="4"/>
      <c r="ACJ21" s="4"/>
      <c r="ACK21" s="4"/>
      <c r="ACL21" s="4"/>
      <c r="ACM21" s="4"/>
      <c r="ACN21" s="4"/>
      <c r="ACO21" s="4"/>
      <c r="ACP21" s="4"/>
      <c r="ACQ21" s="4"/>
      <c r="ACR21" s="4"/>
      <c r="ACS21" s="4"/>
      <c r="ACT21" s="4"/>
      <c r="ACU21" s="4"/>
      <c r="ACV21" s="4"/>
      <c r="ACW21" s="4"/>
      <c r="ACX21" s="4"/>
      <c r="ACY21" s="4"/>
      <c r="ACZ21" s="4"/>
      <c r="ADA21" s="4"/>
      <c r="ADB21" s="4"/>
      <c r="ADC21" s="4"/>
      <c r="ADD21" s="4"/>
      <c r="ADE21" s="4"/>
      <c r="ADF21" s="4"/>
      <c r="ADG21" s="4"/>
      <c r="ADH21" s="4"/>
      <c r="ADI21" s="4"/>
      <c r="ADJ21" s="4"/>
      <c r="ADK21" s="4"/>
      <c r="ADL21" s="4"/>
      <c r="ADM21" s="4"/>
      <c r="ADN21" s="4"/>
      <c r="ADO21" s="4"/>
      <c r="ADP21" s="4"/>
      <c r="ADQ21" s="4"/>
      <c r="ADR21" s="4"/>
      <c r="ADS21" s="4"/>
      <c r="ADT21" s="4"/>
      <c r="ADU21" s="4"/>
      <c r="ADV21" s="4"/>
      <c r="ADW21" s="4"/>
      <c r="ADX21" s="4"/>
      <c r="ADY21" s="4"/>
      <c r="ADZ21" s="4"/>
      <c r="AEA21" s="4"/>
      <c r="AEB21" s="4"/>
      <c r="AEC21" s="4"/>
      <c r="AED21" s="4"/>
      <c r="AEE21" s="4"/>
      <c r="AEF21" s="4"/>
      <c r="AEG21" s="4"/>
      <c r="AEH21" s="4"/>
      <c r="AEI21" s="4"/>
      <c r="AEJ21" s="4"/>
      <c r="AEK21" s="4"/>
      <c r="AEL21" s="4"/>
      <c r="AEM21" s="4"/>
      <c r="AEN21" s="4"/>
      <c r="AEO21" s="4"/>
      <c r="AEP21" s="4"/>
      <c r="AEQ21" s="4"/>
      <c r="AER21" s="4"/>
      <c r="AES21" s="4"/>
      <c r="AET21" s="4"/>
      <c r="AEU21" s="4"/>
      <c r="AEV21" s="4"/>
      <c r="AEW21" s="4"/>
      <c r="AEX21" s="4"/>
      <c r="AEY21" s="4"/>
      <c r="AEZ21" s="4"/>
      <c r="AFA21" s="4"/>
      <c r="AFB21" s="4"/>
      <c r="AFC21" s="4"/>
      <c r="AFD21" s="4"/>
      <c r="AFE21" s="4"/>
      <c r="AFF21" s="4"/>
      <c r="AFG21" s="4"/>
      <c r="AFH21" s="4"/>
      <c r="AFI21" s="4"/>
      <c r="AFJ21" s="4"/>
      <c r="AFK21" s="4"/>
      <c r="AFL21" s="4"/>
      <c r="AFM21" s="4"/>
      <c r="AFN21" s="4"/>
      <c r="AFO21" s="4"/>
      <c r="AFP21" s="4"/>
      <c r="AFQ21" s="4"/>
      <c r="AFR21" s="4"/>
      <c r="AFS21" s="4"/>
      <c r="AFT21" s="4"/>
      <c r="AFU21" s="4"/>
      <c r="AFV21" s="4"/>
      <c r="AFW21" s="4"/>
      <c r="AFX21" s="4"/>
      <c r="AFY21" s="4"/>
      <c r="AFZ21" s="4"/>
      <c r="AGA21" s="4"/>
      <c r="AGB21" s="4"/>
      <c r="AGC21" s="4"/>
      <c r="AGD21" s="4"/>
      <c r="AGE21" s="4"/>
      <c r="AGF21" s="4"/>
      <c r="AGG21" s="4"/>
      <c r="AGH21" s="4"/>
      <c r="AGI21" s="4"/>
      <c r="AGJ21" s="4"/>
      <c r="AGK21" s="4"/>
      <c r="AGL21" s="4"/>
      <c r="AGM21" s="4"/>
      <c r="AGN21" s="4"/>
      <c r="AGO21" s="4"/>
      <c r="AGP21" s="4"/>
      <c r="AGQ21" s="4"/>
      <c r="AGR21" s="4"/>
      <c r="AGS21" s="4"/>
      <c r="AGT21" s="4"/>
      <c r="AGU21" s="4"/>
      <c r="AGV21" s="4"/>
      <c r="AGW21" s="4"/>
      <c r="AGX21" s="4"/>
      <c r="AGY21" s="4"/>
      <c r="AGZ21" s="4"/>
      <c r="AHA21" s="4"/>
      <c r="AHB21" s="4"/>
      <c r="AHC21" s="4"/>
      <c r="AHD21" s="4"/>
      <c r="AHE21" s="4"/>
      <c r="AHF21" s="4"/>
      <c r="AHG21" s="4"/>
      <c r="AHH21" s="4"/>
      <c r="AHI21" s="4"/>
      <c r="AHJ21" s="4"/>
      <c r="AHK21" s="4"/>
      <c r="AHL21" s="4"/>
      <c r="AHM21" s="4"/>
      <c r="AHN21" s="4"/>
      <c r="AHO21" s="4"/>
      <c r="AHP21" s="4"/>
      <c r="AHQ21" s="4"/>
      <c r="AHR21" s="4"/>
      <c r="AHS21" s="4"/>
      <c r="AHT21" s="4"/>
      <c r="AHU21" s="4"/>
      <c r="AHV21" s="4"/>
      <c r="AHW21" s="4"/>
      <c r="AHX21" s="4"/>
      <c r="AHY21" s="4"/>
      <c r="AHZ21" s="4"/>
      <c r="AIA21" s="4"/>
      <c r="AIB21" s="4"/>
      <c r="AIC21" s="4"/>
      <c r="AID21" s="4"/>
      <c r="AIE21" s="4"/>
      <c r="AIF21" s="4"/>
      <c r="AIG21" s="4"/>
      <c r="AIH21" s="4"/>
      <c r="AII21" s="4"/>
      <c r="AIJ21" s="4"/>
      <c r="AIK21" s="4"/>
      <c r="AIL21" s="4"/>
      <c r="AIM21" s="4"/>
      <c r="AIN21" s="4"/>
      <c r="AIO21" s="4"/>
      <c r="AIP21" s="4"/>
      <c r="AIQ21" s="4"/>
      <c r="AIR21" s="4"/>
      <c r="AIS21" s="4"/>
      <c r="AIT21" s="4"/>
      <c r="AIU21" s="4"/>
      <c r="AIV21" s="4"/>
      <c r="AIW21" s="4"/>
      <c r="AIX21" s="4"/>
      <c r="AIY21" s="4"/>
      <c r="AIZ21" s="4"/>
      <c r="AJA21" s="4"/>
      <c r="AJB21" s="4"/>
      <c r="AJC21" s="4"/>
      <c r="AJD21" s="4"/>
      <c r="AJE21" s="4"/>
      <c r="AJF21" s="4"/>
      <c r="AJG21" s="4"/>
      <c r="AJH21" s="4"/>
      <c r="AJI21" s="4"/>
      <c r="AJJ21" s="4"/>
      <c r="AJK21" s="4"/>
      <c r="AJL21" s="4"/>
      <c r="AJM21" s="4"/>
      <c r="AJN21" s="4"/>
      <c r="AJO21" s="4"/>
      <c r="AJP21" s="4"/>
      <c r="AJQ21" s="4"/>
      <c r="AJR21" s="4"/>
      <c r="AJS21" s="4"/>
      <c r="AJT21" s="4"/>
      <c r="AJU21" s="4"/>
      <c r="AJV21" s="4"/>
      <c r="AJW21" s="4"/>
      <c r="AJX21" s="4"/>
      <c r="AJY21" s="4"/>
      <c r="AJZ21" s="4"/>
      <c r="AKA21" s="4"/>
      <c r="AKB21" s="4"/>
      <c r="AKC21" s="4"/>
      <c r="AKD21" s="4"/>
      <c r="AKE21" s="4"/>
      <c r="AKF21" s="4"/>
      <c r="AKG21" s="4"/>
      <c r="AKH21" s="4"/>
      <c r="AKI21" s="4"/>
      <c r="AKJ21" s="4"/>
      <c r="AKK21" s="4"/>
      <c r="AKL21" s="4"/>
      <c r="AKM21" s="4"/>
      <c r="AKN21" s="4"/>
      <c r="AKO21" s="4"/>
      <c r="AKP21" s="4"/>
      <c r="AKQ21" s="4"/>
      <c r="AKR21" s="4"/>
      <c r="AKS21" s="4"/>
      <c r="AKT21" s="4"/>
      <c r="AKU21" s="4"/>
      <c r="AKV21" s="4"/>
      <c r="AKW21" s="4"/>
      <c r="AKX21" s="4"/>
      <c r="AKY21" s="4"/>
      <c r="AKZ21" s="4"/>
      <c r="ALA21" s="4"/>
      <c r="ALB21" s="4"/>
      <c r="ALC21" s="4"/>
      <c r="ALD21" s="4"/>
      <c r="ALE21" s="4"/>
      <c r="ALF21" s="4"/>
      <c r="ALG21" s="4"/>
      <c r="ALH21" s="4"/>
      <c r="ALI21" s="4"/>
      <c r="ALJ21" s="4"/>
      <c r="ALK21" s="4"/>
      <c r="ALL21" s="4"/>
      <c r="ALM21" s="4"/>
      <c r="ALN21" s="4"/>
      <c r="ALO21" s="4"/>
      <c r="ALP21" s="4"/>
      <c r="ALQ21" s="4"/>
      <c r="ALR21" s="4"/>
      <c r="ALS21" s="4"/>
      <c r="ALT21" s="4"/>
      <c r="ALU21" s="4"/>
      <c r="ALV21" s="4"/>
      <c r="ALW21" s="4"/>
      <c r="ALX21" s="4"/>
      <c r="ALY21" s="4"/>
      <c r="ALZ21" s="4"/>
      <c r="AMA21" s="4"/>
      <c r="AMB21" s="4"/>
      <c r="AMC21" s="4"/>
      <c r="AMD21" s="4"/>
    </row>
    <row r="22" spans="1:1018" ht="15" customHeight="1">
      <c r="A22" s="22"/>
      <c r="B22" s="4" t="s">
        <v>24</v>
      </c>
      <c r="C22" s="11"/>
      <c r="D22" s="11"/>
      <c r="E22" s="13"/>
      <c r="F22" s="20">
        <v>0</v>
      </c>
      <c r="G22" s="249" t="s">
        <v>25</v>
      </c>
      <c r="H22" s="249"/>
    </row>
    <row r="23" spans="1:1018" ht="15" customHeight="1">
      <c r="A23" s="22"/>
      <c r="B23" s="4" t="s">
        <v>26</v>
      </c>
      <c r="C23" s="11"/>
      <c r="D23" s="11"/>
      <c r="E23" s="13"/>
      <c r="F23" s="20">
        <v>0</v>
      </c>
      <c r="G23" s="23" t="s">
        <v>27</v>
      </c>
      <c r="H23" s="23"/>
    </row>
    <row r="24" spans="1:1018" ht="15" customHeight="1">
      <c r="A24" s="24"/>
      <c r="B24" s="4" t="s">
        <v>28</v>
      </c>
      <c r="C24" s="11"/>
      <c r="D24" s="11"/>
      <c r="E24" s="13"/>
      <c r="F24" s="20">
        <v>0</v>
      </c>
      <c r="G24" s="23" t="s">
        <v>27</v>
      </c>
      <c r="H24" s="23"/>
    </row>
    <row r="25" spans="1:1018" ht="15" customHeight="1">
      <c r="A25" s="22"/>
      <c r="B25" s="25" t="s">
        <v>29</v>
      </c>
      <c r="C25" s="11" t="s">
        <v>30</v>
      </c>
      <c r="D25" s="11"/>
      <c r="F25" s="11"/>
      <c r="G25" s="11"/>
    </row>
    <row r="26" spans="1:1018" ht="15" customHeight="1">
      <c r="A26" s="22"/>
      <c r="C26" s="11"/>
      <c r="D26" s="11"/>
      <c r="F26" s="11"/>
      <c r="G26" s="11"/>
    </row>
    <row r="27" spans="1:1018" ht="15" customHeight="1">
      <c r="A27" s="17" t="s">
        <v>31</v>
      </c>
      <c r="B27" s="18" t="s">
        <v>32</v>
      </c>
      <c r="C27" s="10"/>
      <c r="D27" s="10"/>
      <c r="E27" s="26"/>
      <c r="G27" s="11"/>
      <c r="H27" s="11"/>
    </row>
    <row r="28" spans="1:1018" ht="15" customHeight="1">
      <c r="A28" s="22"/>
      <c r="B28" s="25" t="s">
        <v>29</v>
      </c>
      <c r="C28" s="4" t="s">
        <v>33</v>
      </c>
      <c r="E28" s="26" t="b">
        <f>FALSE()</f>
        <v>0</v>
      </c>
      <c r="F28" s="11"/>
      <c r="G28" s="11"/>
      <c r="H28" s="11"/>
    </row>
    <row r="29" spans="1:1018" ht="15" customHeight="1">
      <c r="A29" s="22"/>
      <c r="B29" s="25" t="s">
        <v>29</v>
      </c>
      <c r="C29" s="4" t="s">
        <v>34</v>
      </c>
      <c r="D29" s="27"/>
      <c r="E29" s="26" t="b">
        <f>FALSE()</f>
        <v>0</v>
      </c>
      <c r="F29" s="11"/>
      <c r="G29" s="11"/>
      <c r="H29" s="11"/>
    </row>
    <row r="30" spans="1:1018" ht="15" customHeight="1">
      <c r="A30" s="22"/>
      <c r="B30" s="25" t="s">
        <v>29</v>
      </c>
      <c r="C30" s="4" t="s">
        <v>35</v>
      </c>
      <c r="E30" s="26" t="b">
        <f>FALSE()</f>
        <v>0</v>
      </c>
      <c r="F30" s="11"/>
      <c r="G30" s="11"/>
      <c r="H30" s="11"/>
    </row>
    <row r="31" spans="1:1018" ht="15" customHeight="1">
      <c r="A31" s="22"/>
      <c r="B31" s="25" t="s">
        <v>29</v>
      </c>
      <c r="C31" s="4" t="s">
        <v>36</v>
      </c>
      <c r="E31" s="28" t="b">
        <f>FALSE()</f>
        <v>0</v>
      </c>
      <c r="F31" s="11"/>
      <c r="G31" s="11"/>
      <c r="H31" s="11"/>
    </row>
    <row r="32" spans="1:1018" ht="15" customHeight="1">
      <c r="A32" s="22"/>
      <c r="B32" s="25" t="s">
        <v>29</v>
      </c>
      <c r="C32" s="4" t="s">
        <v>37</v>
      </c>
      <c r="E32" s="28" t="b">
        <f>FALSE()</f>
        <v>0</v>
      </c>
      <c r="F32" s="10"/>
      <c r="G32" s="10"/>
      <c r="H32" s="10"/>
    </row>
    <row r="33" spans="1:1018" ht="15" customHeight="1">
      <c r="A33" s="22"/>
      <c r="B33" s="10"/>
      <c r="E33" s="10"/>
      <c r="F33" s="10"/>
      <c r="G33" s="10"/>
      <c r="H33" s="10"/>
    </row>
    <row r="34" spans="1:1018" ht="15" customHeight="1">
      <c r="A34" s="17" t="s">
        <v>38</v>
      </c>
      <c r="B34" s="18" t="s">
        <v>39</v>
      </c>
      <c r="C34" s="10"/>
      <c r="D34" s="10"/>
      <c r="E34" s="11"/>
      <c r="F34" s="28"/>
      <c r="G34" s="11"/>
      <c r="H34" s="11"/>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c r="IW34" s="18"/>
      <c r="IX34" s="18"/>
      <c r="IY34" s="18"/>
      <c r="IZ34" s="18"/>
      <c r="JA34" s="18"/>
      <c r="JB34" s="18"/>
      <c r="JC34" s="18"/>
      <c r="JD34" s="18"/>
      <c r="JE34" s="18"/>
      <c r="JF34" s="18"/>
      <c r="JG34" s="18"/>
      <c r="JH34" s="18"/>
      <c r="JI34" s="18"/>
      <c r="JJ34" s="18"/>
      <c r="JK34" s="18"/>
      <c r="JL34" s="18"/>
      <c r="JM34" s="18"/>
      <c r="JN34" s="18"/>
      <c r="JO34" s="18"/>
      <c r="JP34" s="18"/>
      <c r="JQ34" s="18"/>
      <c r="JR34" s="18"/>
      <c r="JS34" s="18"/>
      <c r="JT34" s="18"/>
      <c r="JU34" s="18"/>
      <c r="JV34" s="18"/>
      <c r="JW34" s="18"/>
      <c r="JX34" s="18"/>
      <c r="JY34" s="18"/>
      <c r="JZ34" s="18"/>
      <c r="KA34" s="18"/>
      <c r="KB34" s="18"/>
      <c r="KC34" s="18"/>
      <c r="KD34" s="18"/>
      <c r="KE34" s="18"/>
      <c r="KF34" s="18"/>
      <c r="KG34" s="18"/>
      <c r="KH34" s="18"/>
      <c r="KI34" s="18"/>
      <c r="KJ34" s="18"/>
      <c r="KK34" s="18"/>
      <c r="KL34" s="18"/>
      <c r="KM34" s="18"/>
      <c r="KN34" s="18"/>
      <c r="KO34" s="18"/>
      <c r="KP34" s="18"/>
      <c r="KQ34" s="18"/>
      <c r="KR34" s="18"/>
      <c r="KS34" s="18"/>
      <c r="KT34" s="18"/>
      <c r="KU34" s="18"/>
      <c r="KV34" s="18"/>
      <c r="KW34" s="18"/>
      <c r="KX34" s="18"/>
      <c r="KY34" s="18"/>
      <c r="KZ34" s="18"/>
      <c r="LA34" s="18"/>
      <c r="LB34" s="18"/>
      <c r="LC34" s="18"/>
      <c r="LD34" s="18"/>
      <c r="LE34" s="18"/>
      <c r="LF34" s="18"/>
      <c r="LG34" s="18"/>
      <c r="LH34" s="18"/>
      <c r="LI34" s="18"/>
      <c r="LJ34" s="18"/>
      <c r="LK34" s="18"/>
      <c r="LL34" s="18"/>
      <c r="LM34" s="18"/>
      <c r="LN34" s="18"/>
      <c r="LO34" s="18"/>
      <c r="LP34" s="18"/>
      <c r="LQ34" s="18"/>
      <c r="LR34" s="18"/>
      <c r="LS34" s="18"/>
      <c r="LT34" s="18"/>
      <c r="LU34" s="18"/>
      <c r="LV34" s="18"/>
      <c r="LW34" s="18"/>
      <c r="LX34" s="18"/>
      <c r="LY34" s="18"/>
      <c r="LZ34" s="18"/>
      <c r="MA34" s="18"/>
      <c r="MB34" s="18"/>
      <c r="MC34" s="18"/>
      <c r="MD34" s="18"/>
      <c r="ME34" s="18"/>
      <c r="MF34" s="18"/>
      <c r="MG34" s="18"/>
      <c r="MH34" s="18"/>
      <c r="MI34" s="18"/>
      <c r="MJ34" s="18"/>
      <c r="MK34" s="18"/>
      <c r="ML34" s="18"/>
      <c r="MM34" s="18"/>
      <c r="MN34" s="18"/>
      <c r="MO34" s="18"/>
      <c r="MP34" s="18"/>
      <c r="MQ34" s="18"/>
      <c r="MR34" s="18"/>
      <c r="MS34" s="18"/>
      <c r="MT34" s="18"/>
      <c r="MU34" s="18"/>
      <c r="MV34" s="18"/>
      <c r="MW34" s="18"/>
      <c r="MX34" s="18"/>
      <c r="MY34" s="18"/>
      <c r="MZ34" s="18"/>
      <c r="NA34" s="18"/>
      <c r="NB34" s="18"/>
      <c r="NC34" s="18"/>
      <c r="ND34" s="18"/>
      <c r="NE34" s="18"/>
      <c r="NF34" s="18"/>
      <c r="NG34" s="18"/>
      <c r="NH34" s="18"/>
      <c r="NI34" s="18"/>
      <c r="NJ34" s="18"/>
      <c r="NK34" s="18"/>
      <c r="NL34" s="18"/>
      <c r="NM34" s="18"/>
      <c r="NN34" s="18"/>
      <c r="NO34" s="18"/>
      <c r="NP34" s="18"/>
      <c r="NQ34" s="18"/>
      <c r="NR34" s="18"/>
      <c r="NS34" s="18"/>
      <c r="NT34" s="18"/>
      <c r="NU34" s="18"/>
      <c r="NV34" s="18"/>
      <c r="NW34" s="18"/>
      <c r="NX34" s="18"/>
      <c r="NY34" s="18"/>
      <c r="NZ34" s="18"/>
      <c r="OA34" s="18"/>
      <c r="OB34" s="18"/>
      <c r="OC34" s="18"/>
      <c r="OD34" s="18"/>
      <c r="OE34" s="18"/>
      <c r="OF34" s="18"/>
      <c r="OG34" s="18"/>
      <c r="OH34" s="18"/>
      <c r="OI34" s="18"/>
      <c r="OJ34" s="18"/>
      <c r="OK34" s="18"/>
      <c r="OL34" s="18"/>
      <c r="OM34" s="18"/>
      <c r="ON34" s="18"/>
      <c r="OO34" s="18"/>
      <c r="OP34" s="18"/>
      <c r="OQ34" s="18"/>
      <c r="OR34" s="18"/>
      <c r="OS34" s="18"/>
      <c r="OT34" s="18"/>
      <c r="OU34" s="18"/>
      <c r="OV34" s="18"/>
      <c r="OW34" s="18"/>
      <c r="OX34" s="18"/>
      <c r="OY34" s="18"/>
      <c r="OZ34" s="18"/>
      <c r="PA34" s="18"/>
      <c r="PB34" s="18"/>
      <c r="PC34" s="18"/>
      <c r="PD34" s="18"/>
      <c r="PE34" s="18"/>
      <c r="PF34" s="18"/>
      <c r="PG34" s="18"/>
      <c r="PH34" s="18"/>
      <c r="PI34" s="18"/>
      <c r="PJ34" s="18"/>
      <c r="PK34" s="18"/>
      <c r="PL34" s="18"/>
      <c r="PM34" s="18"/>
      <c r="PN34" s="18"/>
      <c r="PO34" s="18"/>
      <c r="PP34" s="18"/>
      <c r="PQ34" s="18"/>
      <c r="PR34" s="18"/>
      <c r="PS34" s="18"/>
      <c r="PT34" s="18"/>
      <c r="PU34" s="18"/>
      <c r="PV34" s="18"/>
      <c r="PW34" s="18"/>
      <c r="PX34" s="18"/>
      <c r="PY34" s="18"/>
      <c r="PZ34" s="18"/>
      <c r="QA34" s="18"/>
      <c r="QB34" s="18"/>
      <c r="QC34" s="18"/>
      <c r="QD34" s="18"/>
      <c r="QE34" s="18"/>
      <c r="QF34" s="18"/>
      <c r="QG34" s="18"/>
      <c r="QH34" s="18"/>
      <c r="QI34" s="18"/>
      <c r="QJ34" s="18"/>
      <c r="QK34" s="18"/>
      <c r="QL34" s="18"/>
      <c r="QM34" s="18"/>
      <c r="QN34" s="18"/>
      <c r="QO34" s="18"/>
      <c r="QP34" s="18"/>
      <c r="QQ34" s="18"/>
      <c r="QR34" s="18"/>
      <c r="QS34" s="18"/>
      <c r="QT34" s="18"/>
      <c r="QU34" s="18"/>
      <c r="QV34" s="18"/>
      <c r="QW34" s="18"/>
      <c r="QX34" s="18"/>
      <c r="QY34" s="18"/>
      <c r="QZ34" s="18"/>
      <c r="RA34" s="18"/>
      <c r="RB34" s="18"/>
      <c r="RC34" s="18"/>
      <c r="RD34" s="18"/>
      <c r="RE34" s="18"/>
      <c r="RF34" s="18"/>
      <c r="RG34" s="18"/>
      <c r="RH34" s="18"/>
      <c r="RI34" s="18"/>
      <c r="RJ34" s="18"/>
      <c r="RK34" s="18"/>
      <c r="RL34" s="18"/>
      <c r="RM34" s="18"/>
      <c r="RN34" s="18"/>
      <c r="RO34" s="18"/>
      <c r="RP34" s="18"/>
      <c r="RQ34" s="18"/>
      <c r="RR34" s="18"/>
      <c r="RS34" s="18"/>
      <c r="RT34" s="18"/>
      <c r="RU34" s="18"/>
      <c r="RV34" s="18"/>
      <c r="RW34" s="18"/>
      <c r="RX34" s="18"/>
      <c r="RY34" s="18"/>
      <c r="RZ34" s="18"/>
      <c r="SA34" s="18"/>
      <c r="SB34" s="18"/>
      <c r="SC34" s="18"/>
      <c r="SD34" s="18"/>
      <c r="SE34" s="18"/>
      <c r="SF34" s="18"/>
      <c r="SG34" s="18"/>
      <c r="SH34" s="18"/>
      <c r="SI34" s="18"/>
      <c r="SJ34" s="18"/>
      <c r="SK34" s="18"/>
      <c r="SL34" s="18"/>
      <c r="SM34" s="18"/>
      <c r="SN34" s="18"/>
      <c r="SO34" s="18"/>
      <c r="SP34" s="18"/>
      <c r="SQ34" s="18"/>
      <c r="SR34" s="18"/>
      <c r="SS34" s="18"/>
      <c r="ST34" s="18"/>
      <c r="SU34" s="18"/>
      <c r="SV34" s="18"/>
      <c r="SW34" s="18"/>
      <c r="SX34" s="18"/>
      <c r="SY34" s="18"/>
      <c r="SZ34" s="18"/>
      <c r="TA34" s="18"/>
      <c r="TB34" s="18"/>
      <c r="TC34" s="18"/>
      <c r="TD34" s="18"/>
      <c r="TE34" s="18"/>
      <c r="TF34" s="18"/>
      <c r="TG34" s="18"/>
      <c r="TH34" s="18"/>
      <c r="TI34" s="18"/>
      <c r="TJ34" s="18"/>
      <c r="TK34" s="18"/>
      <c r="TL34" s="18"/>
      <c r="TM34" s="18"/>
      <c r="TN34" s="18"/>
      <c r="TO34" s="18"/>
      <c r="TP34" s="18"/>
      <c r="TQ34" s="18"/>
      <c r="TR34" s="18"/>
      <c r="TS34" s="18"/>
      <c r="TT34" s="18"/>
      <c r="TU34" s="18"/>
      <c r="TV34" s="18"/>
      <c r="TW34" s="18"/>
      <c r="TX34" s="18"/>
      <c r="TY34" s="18"/>
      <c r="TZ34" s="18"/>
      <c r="UA34" s="18"/>
      <c r="UB34" s="18"/>
      <c r="UC34" s="18"/>
      <c r="UD34" s="18"/>
      <c r="UE34" s="18"/>
      <c r="UF34" s="18"/>
      <c r="UG34" s="18"/>
      <c r="UH34" s="18"/>
      <c r="UI34" s="18"/>
      <c r="UJ34" s="18"/>
      <c r="UK34" s="18"/>
      <c r="UL34" s="18"/>
      <c r="UM34" s="18"/>
      <c r="UN34" s="18"/>
      <c r="UO34" s="18"/>
      <c r="UP34" s="18"/>
      <c r="UQ34" s="18"/>
      <c r="UR34" s="18"/>
      <c r="US34" s="18"/>
      <c r="UT34" s="18"/>
      <c r="UU34" s="18"/>
      <c r="UV34" s="18"/>
      <c r="UW34" s="18"/>
      <c r="UX34" s="18"/>
      <c r="UY34" s="18"/>
      <c r="UZ34" s="18"/>
      <c r="VA34" s="18"/>
      <c r="VB34" s="18"/>
      <c r="VC34" s="18"/>
      <c r="VD34" s="18"/>
      <c r="VE34" s="18"/>
      <c r="VF34" s="18"/>
      <c r="VG34" s="18"/>
      <c r="VH34" s="18"/>
      <c r="VI34" s="18"/>
      <c r="VJ34" s="18"/>
      <c r="VK34" s="18"/>
      <c r="VL34" s="18"/>
      <c r="VM34" s="18"/>
      <c r="VN34" s="18"/>
      <c r="VO34" s="18"/>
      <c r="VP34" s="18"/>
      <c r="VQ34" s="18"/>
      <c r="VR34" s="18"/>
      <c r="VS34" s="18"/>
      <c r="VT34" s="18"/>
      <c r="VU34" s="18"/>
      <c r="VV34" s="18"/>
      <c r="VW34" s="18"/>
      <c r="VX34" s="18"/>
      <c r="VY34" s="18"/>
      <c r="VZ34" s="18"/>
      <c r="WA34" s="18"/>
      <c r="WB34" s="18"/>
      <c r="WC34" s="18"/>
      <c r="WD34" s="18"/>
      <c r="WE34" s="18"/>
      <c r="WF34" s="18"/>
      <c r="WG34" s="18"/>
      <c r="WH34" s="18"/>
      <c r="WI34" s="18"/>
      <c r="WJ34" s="18"/>
      <c r="WK34" s="18"/>
      <c r="WL34" s="18"/>
      <c r="WM34" s="18"/>
      <c r="WN34" s="18"/>
      <c r="WO34" s="18"/>
      <c r="WP34" s="18"/>
      <c r="WQ34" s="18"/>
      <c r="WR34" s="18"/>
      <c r="WS34" s="18"/>
      <c r="WT34" s="18"/>
      <c r="WU34" s="18"/>
      <c r="WV34" s="18"/>
      <c r="WW34" s="18"/>
      <c r="WX34" s="18"/>
      <c r="WY34" s="18"/>
      <c r="WZ34" s="18"/>
      <c r="XA34" s="18"/>
      <c r="XB34" s="18"/>
      <c r="XC34" s="18"/>
      <c r="XD34" s="18"/>
      <c r="XE34" s="18"/>
      <c r="XF34" s="18"/>
      <c r="XG34" s="18"/>
      <c r="XH34" s="18"/>
      <c r="XI34" s="18"/>
      <c r="XJ34" s="18"/>
      <c r="XK34" s="18"/>
      <c r="XL34" s="18"/>
      <c r="XM34" s="18"/>
      <c r="XN34" s="18"/>
      <c r="XO34" s="18"/>
      <c r="XP34" s="18"/>
      <c r="XQ34" s="18"/>
      <c r="XR34" s="18"/>
      <c r="XS34" s="18"/>
      <c r="XT34" s="18"/>
      <c r="XU34" s="18"/>
      <c r="XV34" s="18"/>
      <c r="XW34" s="18"/>
      <c r="XX34" s="18"/>
      <c r="XY34" s="18"/>
      <c r="XZ34" s="18"/>
      <c r="YA34" s="18"/>
      <c r="YB34" s="18"/>
      <c r="YC34" s="18"/>
      <c r="YD34" s="18"/>
      <c r="YE34" s="18"/>
      <c r="YF34" s="18"/>
      <c r="YG34" s="18"/>
      <c r="YH34" s="18"/>
      <c r="YI34" s="18"/>
      <c r="YJ34" s="18"/>
      <c r="YK34" s="18"/>
      <c r="YL34" s="18"/>
      <c r="YM34" s="18"/>
      <c r="YN34" s="18"/>
      <c r="YO34" s="18"/>
      <c r="YP34" s="18"/>
      <c r="YQ34" s="18"/>
      <c r="YR34" s="18"/>
      <c r="YS34" s="18"/>
      <c r="YT34" s="18"/>
      <c r="YU34" s="18"/>
      <c r="YV34" s="18"/>
      <c r="YW34" s="18"/>
      <c r="YX34" s="18"/>
      <c r="YY34" s="18"/>
      <c r="YZ34" s="18"/>
      <c r="ZA34" s="18"/>
      <c r="ZB34" s="18"/>
      <c r="ZC34" s="18"/>
      <c r="ZD34" s="18"/>
      <c r="ZE34" s="18"/>
      <c r="ZF34" s="18"/>
      <c r="ZG34" s="18"/>
      <c r="ZH34" s="18"/>
      <c r="ZI34" s="18"/>
      <c r="ZJ34" s="18"/>
      <c r="ZK34" s="18"/>
      <c r="ZL34" s="18"/>
      <c r="ZM34" s="18"/>
      <c r="ZN34" s="18"/>
      <c r="ZO34" s="18"/>
      <c r="ZP34" s="18"/>
      <c r="ZQ34" s="18"/>
      <c r="ZR34" s="18"/>
      <c r="ZS34" s="18"/>
      <c r="ZT34" s="18"/>
      <c r="ZU34" s="18"/>
      <c r="ZV34" s="18"/>
      <c r="ZW34" s="18"/>
      <c r="ZX34" s="18"/>
      <c r="ZY34" s="18"/>
      <c r="ZZ34" s="18"/>
      <c r="AAA34" s="18"/>
      <c r="AAB34" s="18"/>
      <c r="AAC34" s="18"/>
      <c r="AAD34" s="18"/>
      <c r="AAE34" s="18"/>
      <c r="AAF34" s="18"/>
      <c r="AAG34" s="18"/>
      <c r="AAH34" s="18"/>
      <c r="AAI34" s="18"/>
      <c r="AAJ34" s="18"/>
      <c r="AAK34" s="18"/>
      <c r="AAL34" s="18"/>
      <c r="AAM34" s="18"/>
      <c r="AAN34" s="18"/>
      <c r="AAO34" s="18"/>
      <c r="AAP34" s="18"/>
      <c r="AAQ34" s="18"/>
      <c r="AAR34" s="18"/>
      <c r="AAS34" s="18"/>
      <c r="AAT34" s="18"/>
      <c r="AAU34" s="18"/>
      <c r="AAV34" s="18"/>
      <c r="AAW34" s="18"/>
      <c r="AAX34" s="18"/>
      <c r="AAY34" s="18"/>
      <c r="AAZ34" s="18"/>
      <c r="ABA34" s="18"/>
      <c r="ABB34" s="18"/>
      <c r="ABC34" s="18"/>
      <c r="ABD34" s="18"/>
      <c r="ABE34" s="18"/>
      <c r="ABF34" s="18"/>
      <c r="ABG34" s="18"/>
      <c r="ABH34" s="18"/>
      <c r="ABI34" s="18"/>
      <c r="ABJ34" s="18"/>
      <c r="ABK34" s="18"/>
      <c r="ABL34" s="18"/>
      <c r="ABM34" s="18"/>
      <c r="ABN34" s="18"/>
      <c r="ABO34" s="18"/>
      <c r="ABP34" s="18"/>
      <c r="ABQ34" s="18"/>
      <c r="ABR34" s="18"/>
      <c r="ABS34" s="18"/>
      <c r="ABT34" s="18"/>
      <c r="ABU34" s="18"/>
      <c r="ABV34" s="18"/>
      <c r="ABW34" s="18"/>
      <c r="ABX34" s="18"/>
      <c r="ABY34" s="18"/>
      <c r="ABZ34" s="18"/>
      <c r="ACA34" s="18"/>
      <c r="ACB34" s="18"/>
      <c r="ACC34" s="18"/>
      <c r="ACD34" s="18"/>
      <c r="ACE34" s="18"/>
      <c r="ACF34" s="18"/>
      <c r="ACG34" s="18"/>
      <c r="ACH34" s="18"/>
      <c r="ACI34" s="18"/>
      <c r="ACJ34" s="18"/>
      <c r="ACK34" s="18"/>
      <c r="ACL34" s="18"/>
      <c r="ACM34" s="18"/>
      <c r="ACN34" s="18"/>
      <c r="ACO34" s="18"/>
      <c r="ACP34" s="18"/>
      <c r="ACQ34" s="18"/>
      <c r="ACR34" s="18"/>
      <c r="ACS34" s="18"/>
      <c r="ACT34" s="18"/>
      <c r="ACU34" s="18"/>
      <c r="ACV34" s="18"/>
      <c r="ACW34" s="18"/>
      <c r="ACX34" s="18"/>
      <c r="ACY34" s="18"/>
      <c r="ACZ34" s="18"/>
      <c r="ADA34" s="18"/>
      <c r="ADB34" s="18"/>
      <c r="ADC34" s="18"/>
      <c r="ADD34" s="18"/>
      <c r="ADE34" s="18"/>
      <c r="ADF34" s="18"/>
      <c r="ADG34" s="18"/>
      <c r="ADH34" s="18"/>
      <c r="ADI34" s="18"/>
      <c r="ADJ34" s="18"/>
      <c r="ADK34" s="18"/>
      <c r="ADL34" s="18"/>
      <c r="ADM34" s="18"/>
      <c r="ADN34" s="18"/>
      <c r="ADO34" s="18"/>
      <c r="ADP34" s="18"/>
      <c r="ADQ34" s="18"/>
      <c r="ADR34" s="18"/>
      <c r="ADS34" s="18"/>
      <c r="ADT34" s="18"/>
      <c r="ADU34" s="18"/>
      <c r="ADV34" s="18"/>
      <c r="ADW34" s="18"/>
      <c r="ADX34" s="18"/>
      <c r="ADY34" s="18"/>
      <c r="ADZ34" s="18"/>
      <c r="AEA34" s="18"/>
      <c r="AEB34" s="18"/>
      <c r="AEC34" s="18"/>
      <c r="AED34" s="18"/>
      <c r="AEE34" s="18"/>
      <c r="AEF34" s="18"/>
      <c r="AEG34" s="18"/>
      <c r="AEH34" s="18"/>
      <c r="AEI34" s="18"/>
      <c r="AEJ34" s="18"/>
      <c r="AEK34" s="18"/>
      <c r="AEL34" s="18"/>
      <c r="AEM34" s="18"/>
      <c r="AEN34" s="18"/>
      <c r="AEO34" s="18"/>
      <c r="AEP34" s="18"/>
      <c r="AEQ34" s="18"/>
      <c r="AER34" s="18"/>
      <c r="AES34" s="18"/>
      <c r="AET34" s="18"/>
      <c r="AEU34" s="18"/>
      <c r="AEV34" s="18"/>
      <c r="AEW34" s="18"/>
      <c r="AEX34" s="18"/>
      <c r="AEY34" s="18"/>
      <c r="AEZ34" s="18"/>
      <c r="AFA34" s="18"/>
      <c r="AFB34" s="18"/>
      <c r="AFC34" s="18"/>
      <c r="AFD34" s="18"/>
      <c r="AFE34" s="18"/>
      <c r="AFF34" s="18"/>
      <c r="AFG34" s="18"/>
      <c r="AFH34" s="18"/>
      <c r="AFI34" s="18"/>
      <c r="AFJ34" s="18"/>
      <c r="AFK34" s="18"/>
      <c r="AFL34" s="18"/>
      <c r="AFM34" s="18"/>
      <c r="AFN34" s="18"/>
      <c r="AFO34" s="18"/>
      <c r="AFP34" s="18"/>
      <c r="AFQ34" s="18"/>
      <c r="AFR34" s="18"/>
      <c r="AFS34" s="18"/>
      <c r="AFT34" s="18"/>
      <c r="AFU34" s="18"/>
      <c r="AFV34" s="18"/>
      <c r="AFW34" s="18"/>
      <c r="AFX34" s="18"/>
      <c r="AFY34" s="18"/>
      <c r="AFZ34" s="18"/>
      <c r="AGA34" s="18"/>
      <c r="AGB34" s="18"/>
      <c r="AGC34" s="18"/>
      <c r="AGD34" s="18"/>
      <c r="AGE34" s="18"/>
      <c r="AGF34" s="18"/>
      <c r="AGG34" s="18"/>
      <c r="AGH34" s="18"/>
      <c r="AGI34" s="18"/>
      <c r="AGJ34" s="18"/>
      <c r="AGK34" s="18"/>
      <c r="AGL34" s="18"/>
      <c r="AGM34" s="18"/>
      <c r="AGN34" s="18"/>
      <c r="AGO34" s="18"/>
      <c r="AGP34" s="18"/>
      <c r="AGQ34" s="18"/>
      <c r="AGR34" s="18"/>
      <c r="AGS34" s="18"/>
      <c r="AGT34" s="18"/>
      <c r="AGU34" s="18"/>
      <c r="AGV34" s="18"/>
      <c r="AGW34" s="18"/>
      <c r="AGX34" s="18"/>
      <c r="AGY34" s="18"/>
      <c r="AGZ34" s="18"/>
      <c r="AHA34" s="18"/>
      <c r="AHB34" s="18"/>
      <c r="AHC34" s="18"/>
      <c r="AHD34" s="18"/>
      <c r="AHE34" s="18"/>
      <c r="AHF34" s="18"/>
      <c r="AHG34" s="18"/>
      <c r="AHH34" s="18"/>
      <c r="AHI34" s="18"/>
      <c r="AHJ34" s="18"/>
      <c r="AHK34" s="18"/>
      <c r="AHL34" s="18"/>
      <c r="AHM34" s="18"/>
      <c r="AHN34" s="18"/>
      <c r="AHO34" s="18"/>
      <c r="AHP34" s="18"/>
      <c r="AHQ34" s="18"/>
      <c r="AHR34" s="18"/>
      <c r="AHS34" s="18"/>
      <c r="AHT34" s="18"/>
      <c r="AHU34" s="18"/>
      <c r="AHV34" s="18"/>
      <c r="AHW34" s="18"/>
      <c r="AHX34" s="18"/>
      <c r="AHY34" s="18"/>
      <c r="AHZ34" s="18"/>
      <c r="AIA34" s="18"/>
      <c r="AIB34" s="18"/>
      <c r="AIC34" s="18"/>
      <c r="AID34" s="18"/>
      <c r="AIE34" s="18"/>
      <c r="AIF34" s="18"/>
      <c r="AIG34" s="18"/>
      <c r="AIH34" s="18"/>
      <c r="AII34" s="18"/>
      <c r="AIJ34" s="18"/>
      <c r="AIK34" s="18"/>
      <c r="AIL34" s="18"/>
      <c r="AIM34" s="18"/>
      <c r="AIN34" s="18"/>
      <c r="AIO34" s="18"/>
      <c r="AIP34" s="18"/>
      <c r="AIQ34" s="18"/>
      <c r="AIR34" s="18"/>
      <c r="AIS34" s="18"/>
      <c r="AIT34" s="18"/>
      <c r="AIU34" s="18"/>
      <c r="AIV34" s="18"/>
      <c r="AIW34" s="18"/>
      <c r="AIX34" s="18"/>
      <c r="AIY34" s="18"/>
      <c r="AIZ34" s="18"/>
      <c r="AJA34" s="18"/>
      <c r="AJB34" s="18"/>
      <c r="AJC34" s="18"/>
      <c r="AJD34" s="18"/>
      <c r="AJE34" s="18"/>
      <c r="AJF34" s="18"/>
      <c r="AJG34" s="18"/>
      <c r="AJH34" s="18"/>
      <c r="AJI34" s="18"/>
      <c r="AJJ34" s="18"/>
      <c r="AJK34" s="18"/>
      <c r="AJL34" s="18"/>
      <c r="AJM34" s="18"/>
      <c r="AJN34" s="18"/>
      <c r="AJO34" s="18"/>
      <c r="AJP34" s="18"/>
      <c r="AJQ34" s="18"/>
      <c r="AJR34" s="18"/>
      <c r="AJS34" s="18"/>
      <c r="AJT34" s="18"/>
      <c r="AJU34" s="18"/>
      <c r="AJV34" s="18"/>
      <c r="AJW34" s="18"/>
      <c r="AJX34" s="18"/>
      <c r="AJY34" s="18"/>
      <c r="AJZ34" s="18"/>
      <c r="AKA34" s="18"/>
      <c r="AKB34" s="18"/>
      <c r="AKC34" s="18"/>
      <c r="AKD34" s="18"/>
      <c r="AKE34" s="18"/>
      <c r="AKF34" s="18"/>
      <c r="AKG34" s="18"/>
      <c r="AKH34" s="18"/>
      <c r="AKI34" s="18"/>
      <c r="AKJ34" s="18"/>
      <c r="AKK34" s="18"/>
      <c r="AKL34" s="18"/>
      <c r="AKM34" s="18"/>
      <c r="AKN34" s="18"/>
      <c r="AKO34" s="18"/>
      <c r="AKP34" s="18"/>
      <c r="AKQ34" s="18"/>
      <c r="AKR34" s="18"/>
      <c r="AKS34" s="18"/>
      <c r="AKT34" s="18"/>
      <c r="AKU34" s="18"/>
      <c r="AKV34" s="18"/>
      <c r="AKW34" s="18"/>
      <c r="AKX34" s="18"/>
      <c r="AKY34" s="18"/>
      <c r="AKZ34" s="18"/>
      <c r="ALA34" s="18"/>
      <c r="ALB34" s="18"/>
      <c r="ALC34" s="18"/>
      <c r="ALD34" s="18"/>
      <c r="ALE34" s="18"/>
      <c r="ALF34" s="18"/>
      <c r="ALG34" s="18"/>
      <c r="ALH34" s="18"/>
      <c r="ALI34" s="18"/>
      <c r="ALJ34" s="18"/>
      <c r="ALK34" s="18"/>
      <c r="ALL34" s="18"/>
      <c r="ALM34" s="18"/>
      <c r="ALN34" s="18"/>
      <c r="ALO34" s="18"/>
      <c r="ALP34" s="18"/>
      <c r="ALQ34" s="18"/>
      <c r="ALR34" s="18"/>
      <c r="ALS34" s="18"/>
      <c r="ALT34" s="18"/>
      <c r="ALU34" s="18"/>
      <c r="ALV34" s="18"/>
      <c r="ALW34" s="18"/>
      <c r="ALX34" s="18"/>
      <c r="ALY34" s="18"/>
      <c r="ALZ34" s="18"/>
      <c r="AMA34" s="18"/>
      <c r="AMB34" s="18"/>
      <c r="AMC34" s="18"/>
      <c r="AMD34" s="18"/>
    </row>
    <row r="35" spans="1:1018" ht="15" customHeight="1">
      <c r="A35" s="22"/>
      <c r="B35" s="25" t="s">
        <v>29</v>
      </c>
      <c r="C35" s="4" t="s">
        <v>40</v>
      </c>
      <c r="E35" s="10"/>
      <c r="F35" s="10"/>
      <c r="G35" s="29" t="b">
        <f>FALSE()</f>
        <v>0</v>
      </c>
      <c r="H35" s="10"/>
    </row>
    <row r="36" spans="1:1018" ht="15" customHeight="1">
      <c r="A36" s="30"/>
      <c r="B36" s="31"/>
      <c r="C36" s="10"/>
      <c r="D36" s="10"/>
      <c r="E36" s="11"/>
      <c r="F36" s="11"/>
      <c r="G36" s="11"/>
      <c r="H36" s="11"/>
    </row>
    <row r="37" spans="1:1018" ht="15" customHeight="1">
      <c r="A37" s="17" t="s">
        <v>41</v>
      </c>
      <c r="B37" s="18" t="s">
        <v>42</v>
      </c>
      <c r="C37" s="10"/>
      <c r="D37" s="10"/>
      <c r="E37" s="11"/>
      <c r="F37" s="11"/>
      <c r="G37" s="11"/>
      <c r="H37" s="11"/>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c r="JE37" s="18"/>
      <c r="JF37" s="18"/>
      <c r="JG37" s="18"/>
      <c r="JH37" s="18"/>
      <c r="JI37" s="18"/>
      <c r="JJ37" s="18"/>
      <c r="JK37" s="18"/>
      <c r="JL37" s="18"/>
      <c r="JM37" s="18"/>
      <c r="JN37" s="18"/>
      <c r="JO37" s="18"/>
      <c r="JP37" s="18"/>
      <c r="JQ37" s="18"/>
      <c r="JR37" s="18"/>
      <c r="JS37" s="18"/>
      <c r="JT37" s="18"/>
      <c r="JU37" s="18"/>
      <c r="JV37" s="18"/>
      <c r="JW37" s="18"/>
      <c r="JX37" s="18"/>
      <c r="JY37" s="18"/>
      <c r="JZ37" s="18"/>
      <c r="KA37" s="18"/>
      <c r="KB37" s="18"/>
      <c r="KC37" s="18"/>
      <c r="KD37" s="18"/>
      <c r="KE37" s="18"/>
      <c r="KF37" s="18"/>
      <c r="KG37" s="18"/>
      <c r="KH37" s="18"/>
      <c r="KI37" s="18"/>
      <c r="KJ37" s="18"/>
      <c r="KK37" s="18"/>
      <c r="KL37" s="18"/>
      <c r="KM37" s="18"/>
      <c r="KN37" s="18"/>
      <c r="KO37" s="18"/>
      <c r="KP37" s="18"/>
      <c r="KQ37" s="18"/>
      <c r="KR37" s="18"/>
      <c r="KS37" s="18"/>
      <c r="KT37" s="18"/>
      <c r="KU37" s="18"/>
      <c r="KV37" s="18"/>
      <c r="KW37" s="18"/>
      <c r="KX37" s="18"/>
      <c r="KY37" s="18"/>
      <c r="KZ37" s="18"/>
      <c r="LA37" s="18"/>
      <c r="LB37" s="18"/>
      <c r="LC37" s="18"/>
      <c r="LD37" s="18"/>
      <c r="LE37" s="18"/>
      <c r="LF37" s="18"/>
      <c r="LG37" s="18"/>
      <c r="LH37" s="18"/>
      <c r="LI37" s="18"/>
      <c r="LJ37" s="18"/>
      <c r="LK37" s="18"/>
      <c r="LL37" s="18"/>
      <c r="LM37" s="18"/>
      <c r="LN37" s="18"/>
      <c r="LO37" s="18"/>
      <c r="LP37" s="18"/>
      <c r="LQ37" s="18"/>
      <c r="LR37" s="18"/>
      <c r="LS37" s="18"/>
      <c r="LT37" s="18"/>
      <c r="LU37" s="18"/>
      <c r="LV37" s="18"/>
      <c r="LW37" s="18"/>
      <c r="LX37" s="18"/>
      <c r="LY37" s="18"/>
      <c r="LZ37" s="18"/>
      <c r="MA37" s="18"/>
      <c r="MB37" s="18"/>
      <c r="MC37" s="18"/>
      <c r="MD37" s="18"/>
      <c r="ME37" s="18"/>
      <c r="MF37" s="18"/>
      <c r="MG37" s="18"/>
      <c r="MH37" s="18"/>
      <c r="MI37" s="18"/>
      <c r="MJ37" s="18"/>
      <c r="MK37" s="18"/>
      <c r="ML37" s="18"/>
      <c r="MM37" s="18"/>
      <c r="MN37" s="18"/>
      <c r="MO37" s="18"/>
      <c r="MP37" s="18"/>
      <c r="MQ37" s="18"/>
      <c r="MR37" s="18"/>
      <c r="MS37" s="18"/>
      <c r="MT37" s="18"/>
      <c r="MU37" s="18"/>
      <c r="MV37" s="18"/>
      <c r="MW37" s="18"/>
      <c r="MX37" s="18"/>
      <c r="MY37" s="18"/>
      <c r="MZ37" s="18"/>
      <c r="NA37" s="18"/>
      <c r="NB37" s="18"/>
      <c r="NC37" s="18"/>
      <c r="ND37" s="18"/>
      <c r="NE37" s="18"/>
      <c r="NF37" s="18"/>
      <c r="NG37" s="18"/>
      <c r="NH37" s="18"/>
      <c r="NI37" s="18"/>
      <c r="NJ37" s="18"/>
      <c r="NK37" s="18"/>
      <c r="NL37" s="18"/>
      <c r="NM37" s="18"/>
      <c r="NN37" s="18"/>
      <c r="NO37" s="18"/>
      <c r="NP37" s="18"/>
      <c r="NQ37" s="18"/>
      <c r="NR37" s="18"/>
      <c r="NS37" s="18"/>
      <c r="NT37" s="18"/>
      <c r="NU37" s="18"/>
      <c r="NV37" s="18"/>
      <c r="NW37" s="18"/>
      <c r="NX37" s="18"/>
      <c r="NY37" s="18"/>
      <c r="NZ37" s="18"/>
      <c r="OA37" s="18"/>
      <c r="OB37" s="18"/>
      <c r="OC37" s="18"/>
      <c r="OD37" s="18"/>
      <c r="OE37" s="18"/>
      <c r="OF37" s="18"/>
      <c r="OG37" s="18"/>
      <c r="OH37" s="18"/>
      <c r="OI37" s="18"/>
      <c r="OJ37" s="18"/>
      <c r="OK37" s="18"/>
      <c r="OL37" s="18"/>
      <c r="OM37" s="18"/>
      <c r="ON37" s="18"/>
      <c r="OO37" s="18"/>
      <c r="OP37" s="18"/>
      <c r="OQ37" s="18"/>
      <c r="OR37" s="18"/>
      <c r="OS37" s="18"/>
      <c r="OT37" s="18"/>
      <c r="OU37" s="18"/>
      <c r="OV37" s="18"/>
      <c r="OW37" s="18"/>
      <c r="OX37" s="18"/>
      <c r="OY37" s="18"/>
      <c r="OZ37" s="18"/>
      <c r="PA37" s="18"/>
      <c r="PB37" s="18"/>
      <c r="PC37" s="18"/>
      <c r="PD37" s="18"/>
      <c r="PE37" s="18"/>
      <c r="PF37" s="18"/>
      <c r="PG37" s="18"/>
      <c r="PH37" s="18"/>
      <c r="PI37" s="18"/>
      <c r="PJ37" s="18"/>
      <c r="PK37" s="18"/>
      <c r="PL37" s="18"/>
      <c r="PM37" s="18"/>
      <c r="PN37" s="18"/>
      <c r="PO37" s="18"/>
      <c r="PP37" s="18"/>
      <c r="PQ37" s="18"/>
      <c r="PR37" s="18"/>
      <c r="PS37" s="18"/>
      <c r="PT37" s="18"/>
      <c r="PU37" s="18"/>
      <c r="PV37" s="18"/>
      <c r="PW37" s="18"/>
      <c r="PX37" s="18"/>
      <c r="PY37" s="18"/>
      <c r="PZ37" s="18"/>
      <c r="QA37" s="18"/>
      <c r="QB37" s="18"/>
      <c r="QC37" s="18"/>
      <c r="QD37" s="18"/>
      <c r="QE37" s="18"/>
      <c r="QF37" s="18"/>
      <c r="QG37" s="18"/>
      <c r="QH37" s="18"/>
      <c r="QI37" s="18"/>
      <c r="QJ37" s="18"/>
      <c r="QK37" s="18"/>
      <c r="QL37" s="18"/>
      <c r="QM37" s="18"/>
      <c r="QN37" s="18"/>
      <c r="QO37" s="18"/>
      <c r="QP37" s="18"/>
      <c r="QQ37" s="18"/>
      <c r="QR37" s="18"/>
      <c r="QS37" s="18"/>
      <c r="QT37" s="18"/>
      <c r="QU37" s="18"/>
      <c r="QV37" s="18"/>
      <c r="QW37" s="18"/>
      <c r="QX37" s="18"/>
      <c r="QY37" s="18"/>
      <c r="QZ37" s="18"/>
      <c r="RA37" s="18"/>
      <c r="RB37" s="18"/>
      <c r="RC37" s="18"/>
      <c r="RD37" s="18"/>
      <c r="RE37" s="18"/>
      <c r="RF37" s="18"/>
      <c r="RG37" s="18"/>
      <c r="RH37" s="18"/>
      <c r="RI37" s="18"/>
      <c r="RJ37" s="18"/>
      <c r="RK37" s="18"/>
      <c r="RL37" s="18"/>
      <c r="RM37" s="18"/>
      <c r="RN37" s="18"/>
      <c r="RO37" s="18"/>
      <c r="RP37" s="18"/>
      <c r="RQ37" s="18"/>
      <c r="RR37" s="18"/>
      <c r="RS37" s="18"/>
      <c r="RT37" s="18"/>
      <c r="RU37" s="18"/>
      <c r="RV37" s="18"/>
      <c r="RW37" s="18"/>
      <c r="RX37" s="18"/>
      <c r="RY37" s="18"/>
      <c r="RZ37" s="18"/>
      <c r="SA37" s="18"/>
      <c r="SB37" s="18"/>
      <c r="SC37" s="18"/>
      <c r="SD37" s="18"/>
      <c r="SE37" s="18"/>
      <c r="SF37" s="18"/>
      <c r="SG37" s="18"/>
      <c r="SH37" s="18"/>
      <c r="SI37" s="18"/>
      <c r="SJ37" s="18"/>
      <c r="SK37" s="18"/>
      <c r="SL37" s="18"/>
      <c r="SM37" s="18"/>
      <c r="SN37" s="18"/>
      <c r="SO37" s="18"/>
      <c r="SP37" s="18"/>
      <c r="SQ37" s="18"/>
      <c r="SR37" s="18"/>
      <c r="SS37" s="18"/>
      <c r="ST37" s="18"/>
      <c r="SU37" s="18"/>
      <c r="SV37" s="18"/>
      <c r="SW37" s="18"/>
      <c r="SX37" s="18"/>
      <c r="SY37" s="18"/>
      <c r="SZ37" s="18"/>
      <c r="TA37" s="18"/>
      <c r="TB37" s="18"/>
      <c r="TC37" s="18"/>
      <c r="TD37" s="18"/>
      <c r="TE37" s="18"/>
      <c r="TF37" s="18"/>
      <c r="TG37" s="18"/>
      <c r="TH37" s="18"/>
      <c r="TI37" s="18"/>
      <c r="TJ37" s="18"/>
      <c r="TK37" s="18"/>
      <c r="TL37" s="18"/>
      <c r="TM37" s="18"/>
      <c r="TN37" s="18"/>
      <c r="TO37" s="18"/>
      <c r="TP37" s="18"/>
      <c r="TQ37" s="18"/>
      <c r="TR37" s="18"/>
      <c r="TS37" s="18"/>
      <c r="TT37" s="18"/>
      <c r="TU37" s="18"/>
      <c r="TV37" s="18"/>
      <c r="TW37" s="18"/>
      <c r="TX37" s="18"/>
      <c r="TY37" s="18"/>
      <c r="TZ37" s="18"/>
      <c r="UA37" s="18"/>
      <c r="UB37" s="18"/>
      <c r="UC37" s="18"/>
      <c r="UD37" s="18"/>
      <c r="UE37" s="18"/>
      <c r="UF37" s="18"/>
      <c r="UG37" s="18"/>
      <c r="UH37" s="18"/>
      <c r="UI37" s="18"/>
      <c r="UJ37" s="18"/>
      <c r="UK37" s="18"/>
      <c r="UL37" s="18"/>
      <c r="UM37" s="18"/>
      <c r="UN37" s="18"/>
      <c r="UO37" s="18"/>
      <c r="UP37" s="18"/>
      <c r="UQ37" s="18"/>
      <c r="UR37" s="18"/>
      <c r="US37" s="18"/>
      <c r="UT37" s="18"/>
      <c r="UU37" s="18"/>
      <c r="UV37" s="18"/>
      <c r="UW37" s="18"/>
      <c r="UX37" s="18"/>
      <c r="UY37" s="18"/>
      <c r="UZ37" s="18"/>
      <c r="VA37" s="18"/>
      <c r="VB37" s="18"/>
      <c r="VC37" s="18"/>
      <c r="VD37" s="18"/>
      <c r="VE37" s="18"/>
      <c r="VF37" s="18"/>
      <c r="VG37" s="18"/>
      <c r="VH37" s="18"/>
      <c r="VI37" s="18"/>
      <c r="VJ37" s="18"/>
      <c r="VK37" s="18"/>
      <c r="VL37" s="18"/>
      <c r="VM37" s="18"/>
      <c r="VN37" s="18"/>
      <c r="VO37" s="18"/>
      <c r="VP37" s="18"/>
      <c r="VQ37" s="18"/>
      <c r="VR37" s="18"/>
      <c r="VS37" s="18"/>
      <c r="VT37" s="18"/>
      <c r="VU37" s="18"/>
      <c r="VV37" s="18"/>
      <c r="VW37" s="18"/>
      <c r="VX37" s="18"/>
      <c r="VY37" s="18"/>
      <c r="VZ37" s="18"/>
      <c r="WA37" s="18"/>
      <c r="WB37" s="18"/>
      <c r="WC37" s="18"/>
      <c r="WD37" s="18"/>
      <c r="WE37" s="18"/>
      <c r="WF37" s="18"/>
      <c r="WG37" s="18"/>
      <c r="WH37" s="18"/>
      <c r="WI37" s="18"/>
      <c r="WJ37" s="18"/>
      <c r="WK37" s="18"/>
      <c r="WL37" s="18"/>
      <c r="WM37" s="18"/>
      <c r="WN37" s="18"/>
      <c r="WO37" s="18"/>
      <c r="WP37" s="18"/>
      <c r="WQ37" s="18"/>
      <c r="WR37" s="18"/>
      <c r="WS37" s="18"/>
      <c r="WT37" s="18"/>
      <c r="WU37" s="18"/>
      <c r="WV37" s="18"/>
      <c r="WW37" s="18"/>
      <c r="WX37" s="18"/>
      <c r="WY37" s="18"/>
      <c r="WZ37" s="18"/>
      <c r="XA37" s="18"/>
      <c r="XB37" s="18"/>
      <c r="XC37" s="18"/>
      <c r="XD37" s="18"/>
      <c r="XE37" s="18"/>
      <c r="XF37" s="18"/>
      <c r="XG37" s="18"/>
      <c r="XH37" s="18"/>
      <c r="XI37" s="18"/>
      <c r="XJ37" s="18"/>
      <c r="XK37" s="18"/>
      <c r="XL37" s="18"/>
      <c r="XM37" s="18"/>
      <c r="XN37" s="18"/>
      <c r="XO37" s="18"/>
      <c r="XP37" s="18"/>
      <c r="XQ37" s="18"/>
      <c r="XR37" s="18"/>
      <c r="XS37" s="18"/>
      <c r="XT37" s="18"/>
      <c r="XU37" s="18"/>
      <c r="XV37" s="18"/>
      <c r="XW37" s="18"/>
      <c r="XX37" s="18"/>
      <c r="XY37" s="18"/>
      <c r="XZ37" s="18"/>
      <c r="YA37" s="18"/>
      <c r="YB37" s="18"/>
      <c r="YC37" s="18"/>
      <c r="YD37" s="18"/>
      <c r="YE37" s="18"/>
      <c r="YF37" s="18"/>
      <c r="YG37" s="18"/>
      <c r="YH37" s="18"/>
      <c r="YI37" s="18"/>
      <c r="YJ37" s="18"/>
      <c r="YK37" s="18"/>
      <c r="YL37" s="18"/>
      <c r="YM37" s="18"/>
      <c r="YN37" s="18"/>
      <c r="YO37" s="18"/>
      <c r="YP37" s="18"/>
      <c r="YQ37" s="18"/>
      <c r="YR37" s="18"/>
      <c r="YS37" s="18"/>
      <c r="YT37" s="18"/>
      <c r="YU37" s="18"/>
      <c r="YV37" s="18"/>
      <c r="YW37" s="18"/>
      <c r="YX37" s="18"/>
      <c r="YY37" s="18"/>
      <c r="YZ37" s="18"/>
      <c r="ZA37" s="18"/>
      <c r="ZB37" s="18"/>
      <c r="ZC37" s="18"/>
      <c r="ZD37" s="18"/>
      <c r="ZE37" s="18"/>
      <c r="ZF37" s="18"/>
      <c r="ZG37" s="18"/>
      <c r="ZH37" s="18"/>
      <c r="ZI37" s="18"/>
      <c r="ZJ37" s="18"/>
      <c r="ZK37" s="18"/>
      <c r="ZL37" s="18"/>
      <c r="ZM37" s="18"/>
      <c r="ZN37" s="18"/>
      <c r="ZO37" s="18"/>
      <c r="ZP37" s="18"/>
      <c r="ZQ37" s="18"/>
      <c r="ZR37" s="18"/>
      <c r="ZS37" s="18"/>
      <c r="ZT37" s="18"/>
      <c r="ZU37" s="18"/>
      <c r="ZV37" s="18"/>
      <c r="ZW37" s="18"/>
      <c r="ZX37" s="18"/>
      <c r="ZY37" s="18"/>
      <c r="ZZ37" s="18"/>
      <c r="AAA37" s="18"/>
      <c r="AAB37" s="18"/>
      <c r="AAC37" s="18"/>
      <c r="AAD37" s="18"/>
      <c r="AAE37" s="18"/>
      <c r="AAF37" s="18"/>
      <c r="AAG37" s="18"/>
      <c r="AAH37" s="18"/>
      <c r="AAI37" s="18"/>
      <c r="AAJ37" s="18"/>
      <c r="AAK37" s="18"/>
      <c r="AAL37" s="18"/>
      <c r="AAM37" s="18"/>
      <c r="AAN37" s="18"/>
      <c r="AAO37" s="18"/>
      <c r="AAP37" s="18"/>
      <c r="AAQ37" s="18"/>
      <c r="AAR37" s="18"/>
      <c r="AAS37" s="18"/>
      <c r="AAT37" s="18"/>
      <c r="AAU37" s="18"/>
      <c r="AAV37" s="18"/>
      <c r="AAW37" s="18"/>
      <c r="AAX37" s="18"/>
      <c r="AAY37" s="18"/>
      <c r="AAZ37" s="18"/>
      <c r="ABA37" s="18"/>
      <c r="ABB37" s="18"/>
      <c r="ABC37" s="18"/>
      <c r="ABD37" s="18"/>
      <c r="ABE37" s="18"/>
      <c r="ABF37" s="18"/>
      <c r="ABG37" s="18"/>
      <c r="ABH37" s="18"/>
      <c r="ABI37" s="18"/>
      <c r="ABJ37" s="18"/>
      <c r="ABK37" s="18"/>
      <c r="ABL37" s="18"/>
      <c r="ABM37" s="18"/>
      <c r="ABN37" s="18"/>
      <c r="ABO37" s="18"/>
      <c r="ABP37" s="18"/>
      <c r="ABQ37" s="18"/>
      <c r="ABR37" s="18"/>
      <c r="ABS37" s="18"/>
      <c r="ABT37" s="18"/>
      <c r="ABU37" s="18"/>
      <c r="ABV37" s="18"/>
      <c r="ABW37" s="18"/>
      <c r="ABX37" s="18"/>
      <c r="ABY37" s="18"/>
      <c r="ABZ37" s="18"/>
      <c r="ACA37" s="18"/>
      <c r="ACB37" s="18"/>
      <c r="ACC37" s="18"/>
      <c r="ACD37" s="18"/>
      <c r="ACE37" s="18"/>
      <c r="ACF37" s="18"/>
      <c r="ACG37" s="18"/>
      <c r="ACH37" s="18"/>
      <c r="ACI37" s="18"/>
      <c r="ACJ37" s="18"/>
      <c r="ACK37" s="18"/>
      <c r="ACL37" s="18"/>
      <c r="ACM37" s="18"/>
      <c r="ACN37" s="18"/>
      <c r="ACO37" s="18"/>
      <c r="ACP37" s="18"/>
      <c r="ACQ37" s="18"/>
      <c r="ACR37" s="18"/>
      <c r="ACS37" s="18"/>
      <c r="ACT37" s="18"/>
      <c r="ACU37" s="18"/>
      <c r="ACV37" s="18"/>
      <c r="ACW37" s="18"/>
      <c r="ACX37" s="18"/>
      <c r="ACY37" s="18"/>
      <c r="ACZ37" s="18"/>
      <c r="ADA37" s="18"/>
      <c r="ADB37" s="18"/>
      <c r="ADC37" s="18"/>
      <c r="ADD37" s="18"/>
      <c r="ADE37" s="18"/>
      <c r="ADF37" s="18"/>
      <c r="ADG37" s="18"/>
      <c r="ADH37" s="18"/>
      <c r="ADI37" s="18"/>
      <c r="ADJ37" s="18"/>
      <c r="ADK37" s="18"/>
      <c r="ADL37" s="18"/>
      <c r="ADM37" s="18"/>
      <c r="ADN37" s="18"/>
      <c r="ADO37" s="18"/>
      <c r="ADP37" s="18"/>
      <c r="ADQ37" s="18"/>
      <c r="ADR37" s="18"/>
      <c r="ADS37" s="18"/>
      <c r="ADT37" s="18"/>
      <c r="ADU37" s="18"/>
      <c r="ADV37" s="18"/>
      <c r="ADW37" s="18"/>
      <c r="ADX37" s="18"/>
      <c r="ADY37" s="18"/>
      <c r="ADZ37" s="18"/>
      <c r="AEA37" s="18"/>
      <c r="AEB37" s="18"/>
      <c r="AEC37" s="18"/>
      <c r="AED37" s="18"/>
      <c r="AEE37" s="18"/>
      <c r="AEF37" s="18"/>
      <c r="AEG37" s="18"/>
      <c r="AEH37" s="18"/>
      <c r="AEI37" s="18"/>
      <c r="AEJ37" s="18"/>
      <c r="AEK37" s="18"/>
      <c r="AEL37" s="18"/>
      <c r="AEM37" s="18"/>
      <c r="AEN37" s="18"/>
      <c r="AEO37" s="18"/>
      <c r="AEP37" s="18"/>
      <c r="AEQ37" s="18"/>
      <c r="AER37" s="18"/>
      <c r="AES37" s="18"/>
      <c r="AET37" s="18"/>
      <c r="AEU37" s="18"/>
      <c r="AEV37" s="18"/>
      <c r="AEW37" s="18"/>
      <c r="AEX37" s="18"/>
      <c r="AEY37" s="18"/>
      <c r="AEZ37" s="18"/>
      <c r="AFA37" s="18"/>
      <c r="AFB37" s="18"/>
      <c r="AFC37" s="18"/>
      <c r="AFD37" s="18"/>
      <c r="AFE37" s="18"/>
      <c r="AFF37" s="18"/>
      <c r="AFG37" s="18"/>
      <c r="AFH37" s="18"/>
      <c r="AFI37" s="18"/>
      <c r="AFJ37" s="18"/>
      <c r="AFK37" s="18"/>
      <c r="AFL37" s="18"/>
      <c r="AFM37" s="18"/>
      <c r="AFN37" s="18"/>
      <c r="AFO37" s="18"/>
      <c r="AFP37" s="18"/>
      <c r="AFQ37" s="18"/>
      <c r="AFR37" s="18"/>
      <c r="AFS37" s="18"/>
      <c r="AFT37" s="18"/>
      <c r="AFU37" s="18"/>
      <c r="AFV37" s="18"/>
      <c r="AFW37" s="18"/>
      <c r="AFX37" s="18"/>
      <c r="AFY37" s="18"/>
      <c r="AFZ37" s="18"/>
      <c r="AGA37" s="18"/>
      <c r="AGB37" s="18"/>
      <c r="AGC37" s="18"/>
      <c r="AGD37" s="18"/>
      <c r="AGE37" s="18"/>
      <c r="AGF37" s="18"/>
      <c r="AGG37" s="18"/>
      <c r="AGH37" s="18"/>
      <c r="AGI37" s="18"/>
      <c r="AGJ37" s="18"/>
      <c r="AGK37" s="18"/>
      <c r="AGL37" s="18"/>
      <c r="AGM37" s="18"/>
      <c r="AGN37" s="18"/>
      <c r="AGO37" s="18"/>
      <c r="AGP37" s="18"/>
      <c r="AGQ37" s="18"/>
      <c r="AGR37" s="18"/>
      <c r="AGS37" s="18"/>
      <c r="AGT37" s="18"/>
      <c r="AGU37" s="18"/>
      <c r="AGV37" s="18"/>
      <c r="AGW37" s="18"/>
      <c r="AGX37" s="18"/>
      <c r="AGY37" s="18"/>
      <c r="AGZ37" s="18"/>
      <c r="AHA37" s="18"/>
      <c r="AHB37" s="18"/>
      <c r="AHC37" s="18"/>
      <c r="AHD37" s="18"/>
      <c r="AHE37" s="18"/>
      <c r="AHF37" s="18"/>
      <c r="AHG37" s="18"/>
      <c r="AHH37" s="18"/>
      <c r="AHI37" s="18"/>
      <c r="AHJ37" s="18"/>
      <c r="AHK37" s="18"/>
      <c r="AHL37" s="18"/>
      <c r="AHM37" s="18"/>
      <c r="AHN37" s="18"/>
      <c r="AHO37" s="18"/>
      <c r="AHP37" s="18"/>
      <c r="AHQ37" s="18"/>
      <c r="AHR37" s="18"/>
      <c r="AHS37" s="18"/>
      <c r="AHT37" s="18"/>
      <c r="AHU37" s="18"/>
      <c r="AHV37" s="18"/>
      <c r="AHW37" s="18"/>
      <c r="AHX37" s="18"/>
      <c r="AHY37" s="18"/>
      <c r="AHZ37" s="18"/>
      <c r="AIA37" s="18"/>
      <c r="AIB37" s="18"/>
      <c r="AIC37" s="18"/>
      <c r="AID37" s="18"/>
      <c r="AIE37" s="18"/>
      <c r="AIF37" s="18"/>
      <c r="AIG37" s="18"/>
      <c r="AIH37" s="18"/>
      <c r="AII37" s="18"/>
      <c r="AIJ37" s="18"/>
      <c r="AIK37" s="18"/>
      <c r="AIL37" s="18"/>
      <c r="AIM37" s="18"/>
      <c r="AIN37" s="18"/>
      <c r="AIO37" s="18"/>
      <c r="AIP37" s="18"/>
      <c r="AIQ37" s="18"/>
      <c r="AIR37" s="18"/>
      <c r="AIS37" s="18"/>
      <c r="AIT37" s="18"/>
      <c r="AIU37" s="18"/>
      <c r="AIV37" s="18"/>
      <c r="AIW37" s="18"/>
      <c r="AIX37" s="18"/>
      <c r="AIY37" s="18"/>
      <c r="AIZ37" s="18"/>
      <c r="AJA37" s="18"/>
      <c r="AJB37" s="18"/>
      <c r="AJC37" s="18"/>
      <c r="AJD37" s="18"/>
      <c r="AJE37" s="18"/>
      <c r="AJF37" s="18"/>
      <c r="AJG37" s="18"/>
      <c r="AJH37" s="18"/>
      <c r="AJI37" s="18"/>
      <c r="AJJ37" s="18"/>
      <c r="AJK37" s="18"/>
      <c r="AJL37" s="18"/>
      <c r="AJM37" s="18"/>
      <c r="AJN37" s="18"/>
      <c r="AJO37" s="18"/>
      <c r="AJP37" s="18"/>
      <c r="AJQ37" s="18"/>
      <c r="AJR37" s="18"/>
      <c r="AJS37" s="18"/>
      <c r="AJT37" s="18"/>
      <c r="AJU37" s="18"/>
      <c r="AJV37" s="18"/>
      <c r="AJW37" s="18"/>
      <c r="AJX37" s="18"/>
      <c r="AJY37" s="18"/>
      <c r="AJZ37" s="18"/>
      <c r="AKA37" s="18"/>
      <c r="AKB37" s="18"/>
      <c r="AKC37" s="18"/>
      <c r="AKD37" s="18"/>
      <c r="AKE37" s="18"/>
      <c r="AKF37" s="18"/>
      <c r="AKG37" s="18"/>
      <c r="AKH37" s="18"/>
      <c r="AKI37" s="18"/>
      <c r="AKJ37" s="18"/>
      <c r="AKK37" s="18"/>
      <c r="AKL37" s="18"/>
      <c r="AKM37" s="18"/>
      <c r="AKN37" s="18"/>
      <c r="AKO37" s="18"/>
      <c r="AKP37" s="18"/>
      <c r="AKQ37" s="18"/>
      <c r="AKR37" s="18"/>
      <c r="AKS37" s="18"/>
      <c r="AKT37" s="18"/>
      <c r="AKU37" s="18"/>
      <c r="AKV37" s="18"/>
      <c r="AKW37" s="18"/>
      <c r="AKX37" s="18"/>
      <c r="AKY37" s="18"/>
      <c r="AKZ37" s="18"/>
      <c r="ALA37" s="18"/>
      <c r="ALB37" s="18"/>
      <c r="ALC37" s="18"/>
      <c r="ALD37" s="18"/>
      <c r="ALE37" s="18"/>
      <c r="ALF37" s="18"/>
      <c r="ALG37" s="18"/>
      <c r="ALH37" s="18"/>
      <c r="ALI37" s="18"/>
      <c r="ALJ37" s="18"/>
      <c r="ALK37" s="18"/>
      <c r="ALL37" s="18"/>
      <c r="ALM37" s="18"/>
      <c r="ALN37" s="18"/>
      <c r="ALO37" s="18"/>
      <c r="ALP37" s="18"/>
      <c r="ALQ37" s="18"/>
      <c r="ALR37" s="18"/>
      <c r="ALS37" s="18"/>
      <c r="ALT37" s="18"/>
      <c r="ALU37" s="18"/>
      <c r="ALV37" s="18"/>
      <c r="ALW37" s="18"/>
      <c r="ALX37" s="18"/>
      <c r="ALY37" s="18"/>
      <c r="ALZ37" s="18"/>
      <c r="AMA37" s="18"/>
      <c r="AMB37" s="18"/>
      <c r="AMC37" s="18"/>
      <c r="AMD37" s="18"/>
    </row>
    <row r="38" spans="1:1018" ht="15" customHeight="1">
      <c r="A38" s="22"/>
      <c r="B38" s="4" t="s">
        <v>43</v>
      </c>
      <c r="E38" s="11"/>
      <c r="F38" s="11"/>
      <c r="G38" s="11"/>
      <c r="H38" s="11"/>
    </row>
    <row r="39" spans="1:1018" ht="15" customHeight="1">
      <c r="A39" s="22"/>
      <c r="B39" s="4" t="s">
        <v>44</v>
      </c>
      <c r="F39" s="11"/>
      <c r="G39" s="11"/>
      <c r="H39" s="11"/>
    </row>
    <row r="40" spans="1:1018" ht="15" customHeight="1">
      <c r="A40" s="21"/>
      <c r="B40" s="25" t="s">
        <v>29</v>
      </c>
      <c r="C40" s="249" t="s">
        <v>45</v>
      </c>
      <c r="D40" s="249"/>
      <c r="E40" s="249"/>
      <c r="F40" s="11"/>
      <c r="G40" s="11"/>
      <c r="H40" s="11"/>
    </row>
    <row r="41" spans="1:1018" ht="15" customHeight="1">
      <c r="A41" s="21"/>
      <c r="B41" s="25"/>
      <c r="C41" s="249" t="s">
        <v>46</v>
      </c>
      <c r="D41" s="249"/>
      <c r="E41" s="249"/>
      <c r="F41" s="10"/>
      <c r="G41" s="11"/>
      <c r="H41" s="11"/>
    </row>
    <row r="42" spans="1:1018" ht="15" customHeight="1">
      <c r="A42" s="21"/>
      <c r="B42" s="25"/>
      <c r="C42" s="249" t="s">
        <v>47</v>
      </c>
      <c r="D42" s="249"/>
      <c r="E42" s="249"/>
      <c r="F42" s="11"/>
      <c r="G42" s="11"/>
      <c r="H42" s="11"/>
    </row>
    <row r="43" spans="1:1018" ht="15" customHeight="1">
      <c r="A43" s="21"/>
      <c r="B43" s="25"/>
      <c r="C43" s="249" t="s">
        <v>48</v>
      </c>
      <c r="D43" s="249"/>
      <c r="E43" s="249"/>
      <c r="F43" s="11"/>
      <c r="G43" s="11"/>
      <c r="H43" s="11"/>
    </row>
    <row r="44" spans="1:1018" ht="15" customHeight="1">
      <c r="A44" s="21"/>
      <c r="B44" s="25"/>
      <c r="C44" s="249" t="s">
        <v>49</v>
      </c>
      <c r="D44" s="249"/>
      <c r="E44" s="249"/>
      <c r="F44" s="11"/>
      <c r="G44" s="11"/>
      <c r="H44" s="11"/>
    </row>
    <row r="45" spans="1:1018" ht="15" customHeight="1">
      <c r="A45" s="21"/>
      <c r="B45" s="25"/>
      <c r="C45" s="249" t="s">
        <v>50</v>
      </c>
      <c r="D45" s="249"/>
      <c r="E45" s="249"/>
      <c r="F45" s="11"/>
      <c r="G45" s="11"/>
      <c r="H45" s="11"/>
    </row>
    <row r="46" spans="1:1018" ht="15" customHeight="1">
      <c r="A46" s="21"/>
      <c r="B46" s="25" t="s">
        <v>29</v>
      </c>
      <c r="C46" s="11" t="s">
        <v>51</v>
      </c>
      <c r="D46" s="250" t="s">
        <v>52</v>
      </c>
      <c r="E46" s="250"/>
      <c r="F46" s="250"/>
      <c r="G46" s="250"/>
      <c r="H46" s="250"/>
    </row>
    <row r="47" spans="1:1018" ht="15" customHeight="1">
      <c r="A47" s="22"/>
      <c r="C47" s="11"/>
      <c r="D47" s="11"/>
      <c r="E47" s="11"/>
      <c r="F47" s="11"/>
      <c r="G47" s="11"/>
      <c r="H47" s="11"/>
    </row>
    <row r="48" spans="1:1018" ht="15" customHeight="1">
      <c r="A48" s="32" t="s">
        <v>53</v>
      </c>
      <c r="B48" s="33" t="s">
        <v>54</v>
      </c>
      <c r="C48" s="33"/>
      <c r="D48" s="33"/>
      <c r="E48" s="251" t="s">
        <v>55</v>
      </c>
      <c r="F48" s="251"/>
      <c r="G48" s="251" t="s">
        <v>56</v>
      </c>
      <c r="H48" s="251"/>
    </row>
    <row r="49" spans="1:8" ht="15" customHeight="1">
      <c r="A49" s="34"/>
      <c r="B49" s="5"/>
      <c r="C49" s="5"/>
      <c r="D49" s="5" t="s">
        <v>57</v>
      </c>
      <c r="E49" s="35">
        <v>19.5</v>
      </c>
      <c r="F49" s="5" t="s">
        <v>58</v>
      </c>
      <c r="G49" s="35">
        <v>18.5</v>
      </c>
      <c r="H49" s="5" t="s">
        <v>58</v>
      </c>
    </row>
    <row r="50" spans="1:8" ht="15" customHeight="1">
      <c r="A50" s="5"/>
      <c r="B50" s="5"/>
      <c r="C50" s="5"/>
      <c r="D50" s="5" t="s">
        <v>59</v>
      </c>
      <c r="E50" s="35">
        <v>17.2</v>
      </c>
      <c r="F50" s="5" t="s">
        <v>58</v>
      </c>
      <c r="G50" s="35">
        <v>17.2</v>
      </c>
      <c r="H50" s="5" t="s">
        <v>58</v>
      </c>
    </row>
    <row r="51" spans="1:8" ht="15" customHeight="1">
      <c r="A51" s="5"/>
      <c r="B51" s="5"/>
      <c r="C51" s="5"/>
      <c r="D51" s="5" t="s">
        <v>60</v>
      </c>
      <c r="E51" s="35">
        <v>0</v>
      </c>
      <c r="F51" s="5" t="s">
        <v>58</v>
      </c>
      <c r="G51" s="35">
        <v>0</v>
      </c>
      <c r="H51" s="5" t="s">
        <v>58</v>
      </c>
    </row>
    <row r="52" spans="1:8" ht="15" customHeight="1">
      <c r="A52" s="5"/>
      <c r="B52" s="5"/>
      <c r="C52" s="5"/>
      <c r="D52" s="6"/>
      <c r="E52" s="6"/>
      <c r="F52" s="6"/>
      <c r="G52" s="6"/>
      <c r="H52" s="6"/>
    </row>
    <row r="53" spans="1:8" ht="15" customHeight="1">
      <c r="C53" s="11"/>
      <c r="D53" s="11"/>
      <c r="E53" s="11"/>
      <c r="F53" s="11"/>
      <c r="G53" s="11"/>
      <c r="H53" s="11"/>
    </row>
    <row r="54" spans="1:8" ht="15" customHeight="1">
      <c r="C54" s="11"/>
      <c r="D54" s="11"/>
      <c r="E54" s="11"/>
      <c r="F54" s="11"/>
      <c r="G54" s="11"/>
      <c r="H54" s="11"/>
    </row>
    <row r="55" spans="1:8" ht="15" customHeight="1">
      <c r="A55" s="250" t="s">
        <v>371</v>
      </c>
      <c r="B55" s="250"/>
      <c r="C55" s="250"/>
      <c r="D55" s="11"/>
      <c r="E55" s="5"/>
      <c r="F55" s="11"/>
      <c r="G55" s="11"/>
      <c r="H55" s="11"/>
    </row>
    <row r="56" spans="1:8" ht="15" customHeight="1">
      <c r="A56" s="36"/>
      <c r="B56" s="37" t="s">
        <v>61</v>
      </c>
      <c r="C56" s="36"/>
      <c r="D56" s="11"/>
      <c r="E56" s="5"/>
      <c r="F56" s="248" t="s">
        <v>62</v>
      </c>
      <c r="G56" s="248"/>
      <c r="H56" s="248"/>
    </row>
    <row r="57" spans="1:8" ht="15" customHeight="1">
      <c r="A57" s="38" t="s">
        <v>63</v>
      </c>
      <c r="B57" s="10"/>
      <c r="C57" s="11"/>
      <c r="D57" s="11"/>
      <c r="E57" s="11"/>
      <c r="F57" s="11"/>
      <c r="G57" s="11"/>
      <c r="H57" s="11"/>
    </row>
    <row r="58" spans="1:8" ht="15" customHeight="1">
      <c r="A58" s="11"/>
      <c r="B58" s="10"/>
      <c r="C58" s="11"/>
      <c r="D58" s="11"/>
      <c r="E58" s="11"/>
      <c r="F58" s="11"/>
      <c r="G58" s="11"/>
      <c r="H58" s="11"/>
    </row>
    <row r="59" spans="1:8" ht="15" customHeight="1">
      <c r="A59" s="11"/>
      <c r="B59" s="10"/>
      <c r="C59" s="11"/>
      <c r="D59" s="11"/>
      <c r="E59" s="11"/>
      <c r="F59" s="11"/>
      <c r="G59" s="11"/>
      <c r="H59" s="11"/>
    </row>
    <row r="60" spans="1:8" ht="15" customHeight="1">
      <c r="A60" s="11"/>
      <c r="B60" s="10"/>
      <c r="C60" s="11"/>
      <c r="D60" s="11"/>
      <c r="E60" s="11"/>
      <c r="F60" s="11"/>
      <c r="G60" s="11"/>
      <c r="H60" s="11"/>
    </row>
    <row r="61" spans="1:8" ht="15" customHeight="1">
      <c r="A61" s="11"/>
      <c r="B61" s="10"/>
      <c r="C61" s="11"/>
      <c r="D61" s="11"/>
      <c r="E61" s="11"/>
      <c r="F61" s="11"/>
      <c r="G61" s="11"/>
      <c r="H61" s="11"/>
    </row>
    <row r="62" spans="1:8" ht="15" customHeight="1">
      <c r="A62" s="11"/>
      <c r="B62" s="10"/>
      <c r="C62" s="11"/>
      <c r="D62" s="11"/>
      <c r="E62" s="11"/>
      <c r="F62" s="11"/>
      <c r="G62" s="11"/>
      <c r="H62" s="11"/>
    </row>
    <row r="63" spans="1:8" ht="15" customHeight="1">
      <c r="A63" s="11"/>
      <c r="B63" s="10"/>
      <c r="C63" s="11"/>
      <c r="D63" s="11"/>
      <c r="E63" s="11"/>
      <c r="F63" s="11"/>
      <c r="G63" s="11"/>
      <c r="H63" s="11"/>
    </row>
    <row r="64" spans="1:8" ht="15" customHeight="1">
      <c r="A64" s="10"/>
      <c r="B64" s="10"/>
      <c r="C64" s="11"/>
      <c r="D64" s="11"/>
      <c r="E64" s="11"/>
      <c r="F64" s="11"/>
      <c r="G64" s="11"/>
      <c r="H64" s="11"/>
    </row>
    <row r="65" spans="1:8" ht="15" customHeight="1">
      <c r="A65" s="11"/>
      <c r="B65" s="10"/>
      <c r="C65" s="11"/>
      <c r="D65" s="11"/>
      <c r="E65" s="11"/>
      <c r="F65" s="11"/>
      <c r="G65" s="11"/>
      <c r="H65" s="11"/>
    </row>
    <row r="66" spans="1:8" ht="15" customHeight="1">
      <c r="A66" s="11"/>
      <c r="B66" s="10"/>
      <c r="C66" s="11"/>
      <c r="D66" s="11"/>
      <c r="E66" s="11"/>
      <c r="F66" s="11"/>
      <c r="G66" s="11"/>
      <c r="H66" s="11"/>
    </row>
    <row r="67" spans="1:8" ht="15" customHeight="1">
      <c r="A67" s="11"/>
      <c r="B67" s="10"/>
      <c r="C67" s="11"/>
      <c r="D67" s="11"/>
      <c r="E67" s="11"/>
      <c r="F67" s="11"/>
      <c r="G67" s="11"/>
      <c r="H67" s="11"/>
    </row>
    <row r="68" spans="1:8" ht="15" customHeight="1">
      <c r="A68" s="11"/>
      <c r="B68" s="10"/>
      <c r="C68" s="11"/>
      <c r="D68" s="11"/>
      <c r="E68" s="11"/>
      <c r="F68" s="11"/>
      <c r="G68" s="11"/>
      <c r="H68" s="11"/>
    </row>
    <row r="69" spans="1:8" ht="15" customHeight="1">
      <c r="A69" s="11"/>
      <c r="B69" s="11"/>
      <c r="C69" s="11"/>
      <c r="D69" s="11"/>
      <c r="E69" s="11"/>
      <c r="F69" s="11"/>
      <c r="G69" s="11"/>
      <c r="H69" s="11"/>
    </row>
    <row r="70" spans="1:8" ht="15" customHeight="1">
      <c r="A70" s="11"/>
      <c r="B70" s="11"/>
      <c r="C70" s="11"/>
      <c r="D70" s="11"/>
      <c r="E70" s="11"/>
      <c r="F70" s="11"/>
      <c r="G70" s="11"/>
      <c r="H70" s="11"/>
    </row>
    <row r="71" spans="1:8" ht="15" customHeight="1">
      <c r="A71" s="11"/>
      <c r="B71" s="11"/>
      <c r="C71" s="11"/>
      <c r="D71" s="11"/>
      <c r="E71" s="11"/>
      <c r="F71" s="11"/>
      <c r="G71" s="11"/>
      <c r="H71" s="11"/>
    </row>
    <row r="72" spans="1:8" ht="15" customHeight="1">
      <c r="A72" s="11"/>
      <c r="B72" s="11"/>
      <c r="C72" s="11"/>
      <c r="D72" s="11"/>
      <c r="E72" s="11"/>
      <c r="F72" s="11"/>
      <c r="G72" s="11"/>
      <c r="H72" s="11"/>
    </row>
    <row r="73" spans="1:8" ht="15" customHeight="1">
      <c r="A73" s="11"/>
      <c r="B73" s="11"/>
      <c r="C73" s="11"/>
      <c r="D73" s="11"/>
      <c r="E73" s="11"/>
      <c r="F73" s="11"/>
      <c r="G73" s="11"/>
      <c r="H73" s="11"/>
    </row>
    <row r="74" spans="1:8" ht="15" customHeight="1">
      <c r="A74" s="11"/>
      <c r="B74" s="11"/>
      <c r="C74" s="11"/>
      <c r="D74" s="11"/>
      <c r="E74" s="11"/>
      <c r="F74" s="11"/>
      <c r="G74" s="11"/>
      <c r="H74" s="11"/>
    </row>
    <row r="75" spans="1:8" ht="15" customHeight="1">
      <c r="A75" s="11"/>
      <c r="B75" s="11"/>
      <c r="C75" s="11"/>
      <c r="D75" s="11"/>
      <c r="E75" s="11"/>
      <c r="F75" s="11"/>
      <c r="G75" s="11"/>
      <c r="H75" s="11"/>
    </row>
    <row r="76" spans="1:8" ht="15" customHeight="1">
      <c r="A76" s="11"/>
      <c r="B76" s="11"/>
      <c r="C76" s="11"/>
      <c r="D76" s="11"/>
      <c r="E76" s="11"/>
      <c r="F76" s="11"/>
      <c r="G76" s="11"/>
      <c r="H76" s="11"/>
    </row>
    <row r="77" spans="1:8" ht="15" customHeight="1">
      <c r="A77" s="11"/>
      <c r="B77" s="11"/>
      <c r="C77" s="11"/>
      <c r="D77" s="11"/>
      <c r="E77" s="11"/>
      <c r="F77" s="11"/>
      <c r="G77" s="11"/>
      <c r="H77" s="11"/>
    </row>
    <row r="78" spans="1:8" ht="15" customHeight="1">
      <c r="A78" s="11"/>
      <c r="B78" s="11"/>
      <c r="C78" s="11"/>
      <c r="D78" s="11"/>
      <c r="E78" s="11"/>
      <c r="F78" s="11"/>
      <c r="G78" s="11"/>
      <c r="H78" s="11"/>
    </row>
    <row r="79" spans="1:8" ht="15" customHeight="1">
      <c r="A79" s="11"/>
      <c r="B79" s="11"/>
      <c r="C79" s="11"/>
      <c r="D79" s="11"/>
      <c r="E79" s="11"/>
      <c r="F79" s="11"/>
      <c r="G79" s="11"/>
      <c r="H79" s="11"/>
    </row>
    <row r="80" spans="1:8" ht="15" customHeight="1">
      <c r="A80" s="11"/>
      <c r="B80" s="11"/>
      <c r="C80" s="11"/>
      <c r="D80" s="11"/>
      <c r="E80" s="11"/>
      <c r="F80" s="11"/>
      <c r="G80" s="11"/>
      <c r="H80" s="11"/>
    </row>
    <row r="81" spans="1:8" ht="15" customHeight="1">
      <c r="A81" s="11"/>
      <c r="B81" s="11"/>
      <c r="C81" s="11"/>
      <c r="D81" s="11"/>
      <c r="E81" s="11"/>
      <c r="F81" s="11"/>
      <c r="G81" s="11"/>
      <c r="H81" s="11"/>
    </row>
    <row r="82" spans="1:8" ht="15" customHeight="1">
      <c r="A82" s="11"/>
      <c r="B82" s="11"/>
      <c r="C82" s="11"/>
      <c r="D82" s="11"/>
      <c r="E82" s="11"/>
      <c r="F82" s="11"/>
      <c r="G82" s="11"/>
      <c r="H82" s="11"/>
    </row>
    <row r="83" spans="1:8" ht="15" customHeight="1">
      <c r="A83" s="11"/>
      <c r="B83" s="11"/>
      <c r="C83" s="11"/>
      <c r="D83" s="11"/>
      <c r="E83" s="11"/>
      <c r="F83" s="11"/>
      <c r="G83" s="11"/>
      <c r="H83" s="11"/>
    </row>
    <row r="84" spans="1:8" ht="15" customHeight="1">
      <c r="A84" s="11"/>
      <c r="B84" s="11"/>
      <c r="C84" s="11"/>
      <c r="D84" s="11"/>
      <c r="E84" s="11"/>
      <c r="F84" s="11"/>
      <c r="G84" s="11"/>
      <c r="H84" s="11"/>
    </row>
    <row r="85" spans="1:8" ht="15" customHeight="1">
      <c r="A85" s="11"/>
      <c r="B85" s="11"/>
      <c r="C85" s="11"/>
      <c r="D85" s="11"/>
      <c r="E85" s="11"/>
      <c r="F85" s="11"/>
      <c r="G85" s="11"/>
      <c r="H85" s="11"/>
    </row>
    <row r="86" spans="1:8" ht="15" customHeight="1">
      <c r="A86" s="11"/>
      <c r="B86" s="11"/>
      <c r="C86" s="11"/>
      <c r="D86" s="11"/>
      <c r="E86" s="11"/>
      <c r="F86" s="11"/>
      <c r="G86" s="11"/>
      <c r="H86" s="11"/>
    </row>
    <row r="87" spans="1:8" ht="15" customHeight="1">
      <c r="A87" s="11"/>
      <c r="B87" s="11"/>
      <c r="C87" s="11"/>
      <c r="D87" s="11"/>
      <c r="E87" s="11"/>
      <c r="F87" s="11"/>
      <c r="G87" s="11"/>
      <c r="H87" s="11"/>
    </row>
    <row r="88" spans="1:8" ht="15" customHeight="1">
      <c r="A88" s="11"/>
      <c r="B88" s="11"/>
      <c r="C88" s="11"/>
      <c r="D88" s="11"/>
      <c r="E88" s="11"/>
      <c r="F88" s="11"/>
      <c r="G88" s="11"/>
      <c r="H88" s="11"/>
    </row>
    <row r="89" spans="1:8" ht="15" customHeight="1">
      <c r="A89" s="11"/>
      <c r="B89" s="11"/>
      <c r="C89" s="11"/>
      <c r="D89" s="11"/>
      <c r="E89" s="11"/>
      <c r="F89" s="11"/>
      <c r="G89" s="11"/>
      <c r="H89" s="11"/>
    </row>
    <row r="90" spans="1:8" ht="15" customHeight="1">
      <c r="A90" s="11"/>
      <c r="B90" s="11"/>
      <c r="C90" s="11"/>
      <c r="D90" s="11"/>
      <c r="E90" s="11"/>
      <c r="F90" s="11"/>
      <c r="G90" s="11"/>
      <c r="H90" s="11"/>
    </row>
    <row r="91" spans="1:8" ht="15" customHeight="1">
      <c r="A91" s="11"/>
      <c r="B91" s="11"/>
      <c r="C91" s="11"/>
      <c r="D91" s="11"/>
      <c r="E91" s="11"/>
      <c r="F91" s="11"/>
      <c r="G91" s="11"/>
      <c r="H91" s="11"/>
    </row>
    <row r="92" spans="1:8" ht="15" customHeight="1">
      <c r="A92" s="11"/>
      <c r="B92" s="11"/>
      <c r="C92" s="11"/>
      <c r="D92" s="11"/>
      <c r="E92" s="11"/>
      <c r="F92" s="11"/>
      <c r="G92" s="11"/>
      <c r="H92" s="11"/>
    </row>
    <row r="93" spans="1:8" ht="15" customHeight="1">
      <c r="A93" s="11"/>
      <c r="B93" s="11"/>
      <c r="C93" s="11"/>
      <c r="D93" s="11"/>
      <c r="E93" s="11"/>
      <c r="F93" s="11"/>
      <c r="G93" s="11"/>
      <c r="H93" s="11"/>
    </row>
  </sheetData>
  <sheetProtection password="AB5E" sheet="1" objects="1" scenarios="1"/>
  <mergeCells count="31">
    <mergeCell ref="C9:D9"/>
    <mergeCell ref="F9:H9"/>
    <mergeCell ref="A2:H2"/>
    <mergeCell ref="C7:D7"/>
    <mergeCell ref="F7:H7"/>
    <mergeCell ref="C8:D8"/>
    <mergeCell ref="F8:H8"/>
    <mergeCell ref="G21:H21"/>
    <mergeCell ref="C10:D10"/>
    <mergeCell ref="F10:H10"/>
    <mergeCell ref="C11:D11"/>
    <mergeCell ref="F11:H11"/>
    <mergeCell ref="C12:D12"/>
    <mergeCell ref="F12:H12"/>
    <mergeCell ref="C13:D13"/>
    <mergeCell ref="C15:D15"/>
    <mergeCell ref="F15:H15"/>
    <mergeCell ref="A18:D18"/>
    <mergeCell ref="G20:H20"/>
    <mergeCell ref="F56:H56"/>
    <mergeCell ref="G22:H22"/>
    <mergeCell ref="C40:E40"/>
    <mergeCell ref="C41:E41"/>
    <mergeCell ref="C42:E42"/>
    <mergeCell ref="C43:E43"/>
    <mergeCell ref="C44:E44"/>
    <mergeCell ref="C45:E45"/>
    <mergeCell ref="D46:H46"/>
    <mergeCell ref="E48:F48"/>
    <mergeCell ref="G48:H48"/>
    <mergeCell ref="A55:C55"/>
  </mergeCells>
  <conditionalFormatting sqref="F24">
    <cfRule type="expression" dxfId="5" priority="8" stopIfTrue="1">
      <formula>($F$23+$F$24)&gt;$E$20*0.1</formula>
    </cfRule>
  </conditionalFormatting>
  <conditionalFormatting sqref="F23">
    <cfRule type="expression" dxfId="4" priority="7" stopIfTrue="1">
      <formula>IF(OR(($F$23+$F$24)&gt;$E$20*0.1),($F$23&gt;$E$20*0.1))</formula>
    </cfRule>
  </conditionalFormatting>
  <pageMargins left="0.98385826771653528" right="0.39370078740157477" top="1.422047244094488" bottom="0.64763779527559051" header="0.78740157480314954" footer="0.39370078740157477"/>
  <pageSetup paperSize="9" fitToWidth="0" fitToHeight="0" orientation="portrait" r:id="rId1"/>
  <headerFooter alignWithMargins="0">
    <oddHeader>&amp;L&amp;"Arial21,Italic"&amp;11&amp;K000000Anlage zur Kalkulation&amp;R&amp;"Liberation Sans2,Italic"&amp;11&amp;K000000&amp;A</oddHeader>
    <oddFooter>&amp;L&amp;"Liberation Sans2,Regular"&amp;K000000Version 2.7.1 (Januar2024)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63"/>
  <sheetViews>
    <sheetView workbookViewId="0">
      <selection activeCell="A2" sqref="A2:H2"/>
    </sheetView>
  </sheetViews>
  <sheetFormatPr baseColWidth="10" defaultColWidth="11.5703125" defaultRowHeight="12.75"/>
  <cols>
    <col min="1" max="1" width="5.5703125" style="4" customWidth="1"/>
    <col min="2" max="2" width="4.140625" style="4" customWidth="1"/>
    <col min="3" max="3" width="48.5703125" style="4" customWidth="1"/>
    <col min="4" max="4" width="2.140625" style="4" customWidth="1"/>
    <col min="5" max="5" width="4.140625" style="4" customWidth="1"/>
    <col min="6" max="6" width="21.5703125" style="4" customWidth="1"/>
    <col min="7" max="7" width="5.42578125" style="4" customWidth="1"/>
    <col min="8" max="8" width="21.5703125" style="4" customWidth="1"/>
    <col min="9" max="9" width="6.42578125" style="4" customWidth="1"/>
    <col min="10" max="256" width="12.140625" style="4" customWidth="1"/>
    <col min="257" max="1024" width="12.42578125" style="5" customWidth="1"/>
    <col min="1025" max="16384" width="11.5703125" style="228"/>
  </cols>
  <sheetData>
    <row r="1" spans="1:9" ht="20.100000000000001" customHeight="1">
      <c r="A1" s="261" t="s">
        <v>64</v>
      </c>
      <c r="B1" s="261"/>
      <c r="C1" s="261"/>
      <c r="D1" s="261"/>
      <c r="E1" s="261"/>
      <c r="F1" s="261"/>
      <c r="G1" s="261"/>
      <c r="H1" s="261"/>
    </row>
    <row r="2" spans="1:9" ht="20.100000000000001" customHeight="1">
      <c r="A2" s="262" t="str">
        <f>'Anlage A'!C7</f>
        <v>Mustereinrichtung</v>
      </c>
      <c r="B2" s="262"/>
      <c r="C2" s="262"/>
      <c r="D2" s="262"/>
      <c r="E2" s="262"/>
      <c r="F2" s="262"/>
      <c r="G2" s="262"/>
      <c r="H2" s="262"/>
    </row>
    <row r="3" spans="1:9" ht="20.100000000000001" customHeight="1">
      <c r="A3" s="263" t="str">
        <f>IF('Anlage A'!C8&gt;0,'Anlage A'!C8," ")</f>
        <v>Mustereinrichtung</v>
      </c>
      <c r="B3" s="263"/>
      <c r="C3" s="263"/>
      <c r="D3" s="263"/>
      <c r="E3" s="263"/>
      <c r="F3" s="263"/>
      <c r="G3" s="263"/>
      <c r="H3" s="263"/>
    </row>
    <row r="4" spans="1:9" ht="12.75" customHeight="1"/>
    <row r="5" spans="1:9" s="39" customFormat="1" ht="12.75" customHeight="1">
      <c r="A5" s="39" t="s">
        <v>65</v>
      </c>
      <c r="F5" s="40">
        <v>45658</v>
      </c>
      <c r="G5" s="41" t="s">
        <v>66</v>
      </c>
      <c r="H5" s="40">
        <v>46022</v>
      </c>
      <c r="I5" s="42"/>
    </row>
    <row r="6" spans="1:9" ht="12.75" customHeight="1"/>
    <row r="7" spans="1:9" ht="33.950000000000003" customHeight="1">
      <c r="A7" s="264" t="s">
        <v>67</v>
      </c>
      <c r="B7" s="264"/>
      <c r="C7" s="264"/>
      <c r="D7" s="264"/>
      <c r="E7" s="264"/>
      <c r="F7" s="264"/>
      <c r="G7" s="264"/>
      <c r="H7" s="264"/>
    </row>
    <row r="8" spans="1:9" ht="13.7" customHeight="1">
      <c r="A8" s="43"/>
    </row>
    <row r="9" spans="1:9" ht="13.7" customHeight="1">
      <c r="A9" s="18" t="s">
        <v>68</v>
      </c>
      <c r="B9" s="18" t="s">
        <v>69</v>
      </c>
      <c r="C9" s="18"/>
      <c r="D9" s="18"/>
      <c r="E9" s="18"/>
    </row>
    <row r="10" spans="1:9" ht="13.7" customHeight="1">
      <c r="B10" s="44" t="s">
        <v>19</v>
      </c>
      <c r="C10" s="45"/>
      <c r="E10" s="44" t="s">
        <v>31</v>
      </c>
      <c r="F10" s="259"/>
      <c r="G10" s="259"/>
      <c r="H10" s="259"/>
    </row>
    <row r="11" spans="1:9" ht="13.7" customHeight="1">
      <c r="B11" s="18"/>
      <c r="C11" s="46"/>
      <c r="F11" s="259"/>
      <c r="G11" s="259"/>
      <c r="H11" s="259"/>
    </row>
    <row r="12" spans="1:9" ht="13.7" customHeight="1">
      <c r="B12" s="18"/>
      <c r="C12" s="46"/>
      <c r="F12" s="259"/>
      <c r="G12" s="259"/>
      <c r="H12" s="259"/>
    </row>
    <row r="13" spans="1:9" ht="13.7" customHeight="1">
      <c r="B13" s="18"/>
      <c r="C13" s="46"/>
      <c r="F13" s="259"/>
      <c r="G13" s="259"/>
      <c r="H13" s="259"/>
    </row>
    <row r="14" spans="1:9" ht="13.7" customHeight="1">
      <c r="B14" s="18"/>
      <c r="C14" s="46"/>
      <c r="F14" s="259"/>
      <c r="G14" s="259"/>
      <c r="H14" s="259"/>
    </row>
    <row r="15" spans="1:9" ht="13.7" customHeight="1">
      <c r="B15" s="18"/>
    </row>
    <row r="16" spans="1:9" ht="13.7" customHeight="1">
      <c r="B16" s="44" t="s">
        <v>38</v>
      </c>
      <c r="C16" s="46"/>
      <c r="E16" s="44" t="s">
        <v>41</v>
      </c>
      <c r="F16" s="259"/>
      <c r="G16" s="259"/>
      <c r="H16" s="259"/>
    </row>
    <row r="17" spans="1:8" ht="13.7" customHeight="1">
      <c r="B17" s="18"/>
      <c r="C17" s="46"/>
      <c r="F17" s="259"/>
      <c r="G17" s="259"/>
      <c r="H17" s="259"/>
    </row>
    <row r="18" spans="1:8" ht="13.7" customHeight="1">
      <c r="B18" s="18"/>
      <c r="C18" s="46"/>
      <c r="F18" s="259"/>
      <c r="G18" s="259"/>
      <c r="H18" s="259"/>
    </row>
    <row r="19" spans="1:8" ht="13.7" customHeight="1">
      <c r="B19" s="18"/>
      <c r="C19" s="46"/>
      <c r="F19" s="259"/>
      <c r="G19" s="259"/>
      <c r="H19" s="259"/>
    </row>
    <row r="20" spans="1:8" ht="13.7" customHeight="1">
      <c r="B20" s="18"/>
      <c r="C20" s="46"/>
      <c r="F20" s="259"/>
      <c r="G20" s="259"/>
      <c r="H20" s="259"/>
    </row>
    <row r="21" spans="1:8" ht="13.7" customHeight="1">
      <c r="B21" s="18"/>
    </row>
    <row r="22" spans="1:8" ht="13.7" customHeight="1">
      <c r="A22" s="18" t="s">
        <v>70</v>
      </c>
      <c r="B22" s="18" t="s">
        <v>71</v>
      </c>
    </row>
    <row r="23" spans="1:8" ht="13.7" customHeight="1">
      <c r="B23" s="44" t="s">
        <v>19</v>
      </c>
      <c r="C23" s="45" t="s">
        <v>72</v>
      </c>
      <c r="D23" s="18"/>
      <c r="E23" s="18"/>
    </row>
    <row r="24" spans="1:8" ht="13.7" customHeight="1">
      <c r="B24" s="44"/>
      <c r="C24" s="46"/>
    </row>
    <row r="25" spans="1:8" ht="13.7" customHeight="1">
      <c r="B25" s="44"/>
      <c r="C25" s="46"/>
    </row>
    <row r="26" spans="1:8" ht="13.7" customHeight="1">
      <c r="B26" s="44"/>
      <c r="C26" s="46"/>
    </row>
    <row r="27" spans="1:8" ht="13.7" customHeight="1">
      <c r="B27" s="44"/>
      <c r="C27" s="46"/>
    </row>
    <row r="28" spans="1:8" ht="13.7" customHeight="1">
      <c r="B28" s="44"/>
    </row>
    <row r="29" spans="1:8" ht="13.7" customHeight="1">
      <c r="B29" s="44" t="s">
        <v>31</v>
      </c>
      <c r="C29" s="45" t="s">
        <v>73</v>
      </c>
      <c r="D29" s="18"/>
      <c r="E29" s="18"/>
    </row>
    <row r="30" spans="1:8" ht="13.7" customHeight="1">
      <c r="B30" s="44"/>
      <c r="C30" s="46"/>
    </row>
    <row r="31" spans="1:8" ht="13.7" customHeight="1">
      <c r="B31" s="44"/>
      <c r="C31" s="46"/>
    </row>
    <row r="32" spans="1:8" ht="13.7" customHeight="1">
      <c r="B32" s="44"/>
      <c r="C32" s="46"/>
    </row>
    <row r="33" spans="1:5" ht="13.7" customHeight="1">
      <c r="B33" s="44"/>
      <c r="C33" s="46"/>
    </row>
    <row r="34" spans="1:5" ht="13.7" customHeight="1">
      <c r="B34" s="44"/>
    </row>
    <row r="35" spans="1:5" ht="13.7" customHeight="1">
      <c r="B35" s="44" t="s">
        <v>38</v>
      </c>
      <c r="C35" s="45" t="s">
        <v>74</v>
      </c>
      <c r="D35" s="18"/>
      <c r="E35" s="18"/>
    </row>
    <row r="36" spans="1:5" ht="13.7" customHeight="1">
      <c r="B36" s="44"/>
      <c r="C36" s="46"/>
    </row>
    <row r="37" spans="1:5" ht="13.7" customHeight="1">
      <c r="B37" s="44"/>
      <c r="C37" s="46"/>
    </row>
    <row r="38" spans="1:5" ht="13.7" customHeight="1">
      <c r="B38" s="44"/>
      <c r="C38" s="46"/>
    </row>
    <row r="39" spans="1:5" ht="13.7" customHeight="1">
      <c r="B39" s="44"/>
      <c r="C39" s="46"/>
    </row>
    <row r="40" spans="1:5" ht="13.7" customHeight="1">
      <c r="B40" s="44"/>
      <c r="C40" s="5"/>
    </row>
    <row r="41" spans="1:5" ht="13.7" customHeight="1">
      <c r="B41" s="44" t="s">
        <v>41</v>
      </c>
      <c r="C41" s="46"/>
    </row>
    <row r="42" spans="1:5" ht="13.7" customHeight="1">
      <c r="B42" s="17"/>
      <c r="C42" s="46"/>
    </row>
    <row r="43" spans="1:5" ht="13.7" customHeight="1">
      <c r="B43" s="17"/>
      <c r="C43" s="46"/>
    </row>
    <row r="44" spans="1:5" ht="13.7" customHeight="1">
      <c r="B44" s="17"/>
      <c r="C44" s="46"/>
    </row>
    <row r="45" spans="1:5" ht="13.7" customHeight="1">
      <c r="B45" s="17"/>
      <c r="C45" s="46"/>
    </row>
    <row r="46" spans="1:5" ht="13.7" customHeight="1">
      <c r="B46" s="17"/>
    </row>
    <row r="47" spans="1:5" ht="13.7" customHeight="1">
      <c r="A47" s="18" t="s">
        <v>75</v>
      </c>
      <c r="B47" s="18" t="s">
        <v>76</v>
      </c>
    </row>
    <row r="48" spans="1:5" ht="13.7" customHeight="1">
      <c r="B48" s="47"/>
      <c r="C48" s="4" t="s">
        <v>77</v>
      </c>
    </row>
    <row r="49" spans="1:18" ht="13.7" customHeight="1">
      <c r="B49" s="47" t="s">
        <v>29</v>
      </c>
      <c r="C49" s="4" t="s">
        <v>78</v>
      </c>
    </row>
    <row r="50" spans="1:18" ht="13.7" customHeight="1">
      <c r="B50" s="47"/>
      <c r="C50" s="4" t="s">
        <v>79</v>
      </c>
    </row>
    <row r="51" spans="1:18" ht="13.7" customHeight="1"/>
    <row r="52" spans="1:18" ht="13.7" customHeight="1">
      <c r="A52" s="18" t="s">
        <v>80</v>
      </c>
      <c r="B52" s="18" t="s">
        <v>81</v>
      </c>
      <c r="F52" s="260" t="s">
        <v>82</v>
      </c>
      <c r="G52" s="260"/>
      <c r="H52" s="260"/>
      <c r="I52" s="48"/>
      <c r="J52" s="48"/>
      <c r="K52" s="48"/>
      <c r="L52" s="48"/>
      <c r="M52" s="48"/>
      <c r="N52" s="48"/>
      <c r="O52" s="48"/>
      <c r="P52" s="48"/>
      <c r="Q52" s="48"/>
      <c r="R52" s="48"/>
    </row>
    <row r="53" spans="1:18" ht="13.7" customHeight="1">
      <c r="B53" s="5" t="s">
        <v>83</v>
      </c>
      <c r="C53" s="5"/>
      <c r="I53" s="48"/>
      <c r="J53" s="48"/>
      <c r="K53" s="48"/>
      <c r="L53" s="48"/>
      <c r="M53" s="48"/>
      <c r="N53" s="48"/>
      <c r="O53" s="48"/>
      <c r="P53" s="48"/>
      <c r="Q53" s="48"/>
      <c r="R53" s="48"/>
    </row>
    <row r="54" spans="1:18" ht="13.7" customHeight="1">
      <c r="B54" s="47"/>
      <c r="C54" s="4" t="s">
        <v>84</v>
      </c>
      <c r="I54" s="48"/>
      <c r="J54" s="48"/>
      <c r="K54" s="48"/>
      <c r="L54" s="48"/>
      <c r="M54" s="48"/>
      <c r="N54" s="48"/>
      <c r="O54" s="48"/>
      <c r="P54" s="48"/>
      <c r="Q54" s="48"/>
      <c r="R54" s="48"/>
    </row>
    <row r="55" spans="1:18" ht="13.7" customHeight="1">
      <c r="B55" s="5"/>
      <c r="C55" s="4" t="s">
        <v>85</v>
      </c>
      <c r="D55" s="259"/>
      <c r="E55" s="259"/>
      <c r="F55" s="259"/>
      <c r="G55" s="259"/>
      <c r="H55" s="259"/>
      <c r="I55" s="48"/>
      <c r="J55" s="48"/>
      <c r="K55" s="48"/>
      <c r="L55" s="48"/>
      <c r="M55" s="48"/>
      <c r="N55" s="48"/>
      <c r="O55" s="48"/>
      <c r="P55" s="48"/>
      <c r="Q55" s="48"/>
      <c r="R55" s="48"/>
    </row>
    <row r="56" spans="1:18" ht="13.7" customHeight="1">
      <c r="B56" s="47"/>
      <c r="C56" s="4" t="s">
        <v>86</v>
      </c>
      <c r="I56" s="48"/>
      <c r="J56" s="48"/>
      <c r="K56" s="48"/>
      <c r="L56" s="48"/>
      <c r="M56" s="48"/>
      <c r="N56" s="48"/>
      <c r="O56" s="48"/>
      <c r="P56" s="48"/>
      <c r="Q56" s="48"/>
      <c r="R56" s="48"/>
    </row>
    <row r="57" spans="1:18" ht="13.7" customHeight="1">
      <c r="B57" s="5"/>
      <c r="C57" s="4" t="s">
        <v>87</v>
      </c>
      <c r="D57" s="259"/>
      <c r="E57" s="259"/>
      <c r="F57" s="259"/>
      <c r="G57" s="259"/>
      <c r="H57" s="259"/>
      <c r="I57" s="48"/>
      <c r="J57" s="48"/>
      <c r="K57" s="48"/>
      <c r="L57" s="48"/>
      <c r="M57" s="48"/>
      <c r="N57" s="48"/>
      <c r="O57" s="48"/>
      <c r="P57" s="48"/>
      <c r="Q57" s="48"/>
      <c r="R57" s="48"/>
    </row>
    <row r="58" spans="1:18" ht="13.7" customHeight="1">
      <c r="B58" s="47" t="s">
        <v>29</v>
      </c>
      <c r="C58" s="258" t="s">
        <v>88</v>
      </c>
      <c r="D58" s="258"/>
      <c r="E58" s="258"/>
      <c r="F58" s="258"/>
      <c r="G58" s="258"/>
      <c r="H58" s="258"/>
      <c r="I58" s="48"/>
      <c r="J58" s="48"/>
      <c r="K58" s="48"/>
      <c r="L58" s="48"/>
      <c r="M58" s="48"/>
      <c r="N58" s="48"/>
      <c r="O58" s="48"/>
      <c r="P58" s="48"/>
      <c r="Q58" s="48"/>
      <c r="R58" s="48"/>
    </row>
    <row r="59" spans="1:18" ht="13.7" customHeight="1">
      <c r="C59" s="258"/>
      <c r="D59" s="258"/>
      <c r="E59" s="258"/>
      <c r="F59" s="258"/>
      <c r="G59" s="258"/>
      <c r="H59" s="258"/>
      <c r="I59" s="48"/>
      <c r="J59" s="48"/>
      <c r="K59" s="48"/>
      <c r="L59" s="48"/>
      <c r="M59" s="48"/>
      <c r="N59" s="48"/>
      <c r="O59" s="48"/>
      <c r="P59" s="48"/>
      <c r="Q59" s="48"/>
      <c r="R59" s="48"/>
    </row>
    <row r="60" spans="1:18" ht="14.85" customHeight="1">
      <c r="A60" s="48"/>
      <c r="B60" s="47" t="s">
        <v>29</v>
      </c>
      <c r="C60" s="258" t="s">
        <v>89</v>
      </c>
      <c r="D60" s="258"/>
      <c r="E60" s="258"/>
      <c r="F60" s="258"/>
      <c r="G60" s="258"/>
      <c r="H60" s="258"/>
      <c r="I60" s="48"/>
      <c r="J60" s="48"/>
      <c r="K60" s="48"/>
      <c r="L60" s="48"/>
      <c r="M60" s="48"/>
      <c r="N60" s="48"/>
      <c r="O60" s="48"/>
      <c r="P60" s="48"/>
      <c r="Q60" s="48"/>
      <c r="R60" s="48"/>
    </row>
    <row r="61" spans="1:18" ht="12.75" customHeight="1">
      <c r="A61" s="48"/>
      <c r="B61" s="6"/>
      <c r="C61" s="258"/>
      <c r="D61" s="258"/>
      <c r="E61" s="258"/>
      <c r="F61" s="258"/>
      <c r="G61" s="258"/>
      <c r="H61" s="258"/>
      <c r="J61" s="48"/>
      <c r="K61" s="48"/>
      <c r="L61" s="48"/>
      <c r="M61" s="48"/>
      <c r="N61" s="48"/>
      <c r="O61" s="48"/>
      <c r="P61" s="48"/>
      <c r="Q61" s="48"/>
      <c r="R61" s="48"/>
    </row>
    <row r="62" spans="1:18" ht="14.25">
      <c r="A62" s="49"/>
      <c r="B62" s="6"/>
      <c r="C62" s="6"/>
      <c r="D62" s="6"/>
      <c r="E62" s="6"/>
      <c r="F62" s="6"/>
      <c r="G62" s="6"/>
      <c r="H62" s="6"/>
    </row>
    <row r="63" spans="1:18">
      <c r="A63" s="6"/>
      <c r="B63" s="6"/>
      <c r="C63" s="6"/>
      <c r="D63" s="6"/>
      <c r="E63" s="6"/>
      <c r="F63" s="6"/>
      <c r="G63" s="6"/>
      <c r="H63" s="6"/>
    </row>
  </sheetData>
  <sheetProtection password="AB5E" sheet="1" objects="1" scenarios="1"/>
  <mergeCells count="19">
    <mergeCell ref="F18:H18"/>
    <mergeCell ref="A1:H1"/>
    <mergeCell ref="A2:H2"/>
    <mergeCell ref="A3:H3"/>
    <mergeCell ref="A7:H7"/>
    <mergeCell ref="F10:H10"/>
    <mergeCell ref="F11:H11"/>
    <mergeCell ref="F12:H12"/>
    <mergeCell ref="F13:H13"/>
    <mergeCell ref="F14:H14"/>
    <mergeCell ref="F16:H16"/>
    <mergeCell ref="F17:H17"/>
    <mergeCell ref="C60:H61"/>
    <mergeCell ref="F19:H19"/>
    <mergeCell ref="F20:H20"/>
    <mergeCell ref="F52:H52"/>
    <mergeCell ref="D55:H55"/>
    <mergeCell ref="D57:H57"/>
    <mergeCell ref="C58:H59"/>
  </mergeCells>
  <pageMargins left="0.98385826771653528" right="0.39370078740157477" top="1.422047244094488" bottom="0.64763779527559051" header="0.78740157480314954" footer="0.39370078740157477"/>
  <pageSetup paperSize="0" fitToWidth="0" fitToHeight="0" orientation="portrait" horizontalDpi="0" verticalDpi="0" copies="0"/>
  <headerFooter alignWithMargins="0">
    <oddHeader>&amp;L&amp;"Arial21,Italic"&amp;11&amp;K000000Anlage zur Kalkulation&amp;R&amp;"Liberation Sans2,Italic"&amp;11&amp;K000000&amp;A</oddHeader>
    <oddFooter>&amp;L&amp;"Liberation Sans2,Regular"&amp;K000000Version 2.7.1 (Januar2024)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105"/>
  <sheetViews>
    <sheetView tabSelected="1" zoomScale="75" zoomScaleNormal="75" zoomScaleSheetLayoutView="70" zoomScalePageLayoutView="70" workbookViewId="0">
      <selection activeCell="X48" sqref="X48"/>
    </sheetView>
  </sheetViews>
  <sheetFormatPr baseColWidth="10" defaultColWidth="11.5703125" defaultRowHeight="12.75" customHeight="1"/>
  <cols>
    <col min="1" max="1" width="6.85546875" style="22" customWidth="1"/>
    <col min="2" max="2" width="13.42578125" style="58" customWidth="1"/>
    <col min="3" max="3" width="11.140625" style="58" customWidth="1"/>
    <col min="4" max="4" width="9.85546875" style="58" customWidth="1"/>
    <col min="5" max="5" width="10.85546875" style="58" customWidth="1"/>
    <col min="6" max="6" width="18.7109375" style="4" customWidth="1"/>
    <col min="7" max="7" width="9.42578125" style="4" customWidth="1"/>
    <col min="8" max="8" width="9.5703125" style="4" customWidth="1"/>
    <col min="9" max="9" width="11.85546875" style="4" customWidth="1"/>
    <col min="10" max="10" width="18.7109375" style="4" customWidth="1"/>
    <col min="11" max="11" width="10.42578125" style="4" customWidth="1"/>
    <col min="12" max="12" width="13.85546875" style="4" customWidth="1"/>
    <col min="13" max="13" width="8.42578125" style="4" customWidth="1"/>
    <col min="14" max="14" width="12.85546875" style="4" customWidth="1"/>
    <col min="15" max="15" width="8.42578125" style="4" customWidth="1"/>
    <col min="16" max="16" width="12.85546875" style="4" customWidth="1"/>
    <col min="17" max="17" width="9.85546875" style="4" customWidth="1"/>
    <col min="18" max="18" width="11.85546875" style="4" customWidth="1"/>
    <col min="19" max="19" width="9.85546875" style="4" customWidth="1"/>
    <col min="20" max="20" width="11.140625" style="4" customWidth="1"/>
    <col min="21" max="21" width="10.140625" style="4" customWidth="1"/>
    <col min="22" max="22" width="10.85546875" style="4" customWidth="1"/>
    <col min="23" max="23" width="9.5703125" style="4" customWidth="1"/>
    <col min="24" max="221" width="12.140625" style="4" customWidth="1"/>
    <col min="222" max="1010" width="12.42578125" style="5" customWidth="1"/>
    <col min="1011" max="1018" width="12.140625" style="5" customWidth="1"/>
    <col min="1019" max="1022" width="12.140625" style="6" customWidth="1"/>
    <col min="1023" max="1024" width="11.5703125" style="6" customWidth="1"/>
    <col min="1025" max="16384" width="11.5703125" style="228"/>
  </cols>
  <sheetData>
    <row r="1" spans="1:1010" ht="51" customHeight="1">
      <c r="A1" s="329" t="s">
        <v>90</v>
      </c>
      <c r="B1" s="329"/>
      <c r="C1" s="329"/>
      <c r="D1" s="329"/>
      <c r="E1" s="329"/>
      <c r="F1" s="329"/>
      <c r="G1" s="329"/>
      <c r="H1" s="329"/>
      <c r="I1" s="329"/>
      <c r="J1" s="329"/>
      <c r="K1" s="329"/>
      <c r="L1" s="329"/>
      <c r="M1" s="329"/>
      <c r="N1" s="329"/>
      <c r="O1" s="329"/>
      <c r="P1" s="329"/>
      <c r="Q1" s="329"/>
      <c r="R1" s="329"/>
      <c r="S1" s="329"/>
      <c r="T1" s="329"/>
      <c r="U1" s="329"/>
      <c r="V1" s="329"/>
      <c r="W1" s="329"/>
    </row>
    <row r="2" spans="1:1010" ht="49.35" customHeight="1">
      <c r="A2" s="330" t="s">
        <v>91</v>
      </c>
      <c r="B2" s="330"/>
      <c r="C2" s="330"/>
      <c r="D2" s="330"/>
      <c r="E2" s="330"/>
      <c r="F2" s="330"/>
      <c r="G2" s="330"/>
      <c r="H2" s="331" t="s">
        <v>92</v>
      </c>
      <c r="I2" s="331"/>
      <c r="J2" s="332" t="s">
        <v>93</v>
      </c>
      <c r="K2" s="332"/>
      <c r="L2" s="332"/>
      <c r="M2" s="332"/>
      <c r="N2" s="332"/>
      <c r="O2" s="332"/>
      <c r="P2" s="332"/>
      <c r="Q2" s="332"/>
      <c r="R2" s="332"/>
      <c r="S2" s="332"/>
      <c r="T2" s="333" t="s">
        <v>94</v>
      </c>
      <c r="U2" s="333"/>
      <c r="V2" s="333"/>
      <c r="W2" s="333"/>
    </row>
    <row r="3" spans="1:1010" ht="23.1" customHeight="1">
      <c r="A3" s="334"/>
      <c r="B3" s="326" t="s">
        <v>95</v>
      </c>
      <c r="C3" s="326"/>
      <c r="D3" s="50">
        <v>100</v>
      </c>
      <c r="E3" s="326" t="s">
        <v>96</v>
      </c>
      <c r="F3" s="326"/>
      <c r="G3" s="326"/>
      <c r="H3" s="50">
        <v>100</v>
      </c>
      <c r="I3" s="335">
        <v>0</v>
      </c>
      <c r="J3" s="337" t="s">
        <v>97</v>
      </c>
      <c r="K3" s="337"/>
      <c r="L3" s="337"/>
      <c r="M3" s="337"/>
      <c r="N3" s="325" t="s">
        <v>98</v>
      </c>
      <c r="O3" s="325"/>
      <c r="P3" s="325"/>
      <c r="Q3" s="258" t="str">
        <f>CONCATENATE('Anlage A'!C7," ",'Anlage A'!C8,)</f>
        <v>Mustereinrichtung Mustereinrichtung</v>
      </c>
      <c r="R3" s="258"/>
      <c r="S3" s="258"/>
      <c r="T3" s="333"/>
      <c r="U3" s="333"/>
      <c r="V3" s="333"/>
      <c r="W3" s="333"/>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c r="IR3" s="51"/>
      <c r="IS3" s="51"/>
      <c r="IT3" s="51"/>
      <c r="IU3" s="51"/>
      <c r="IV3" s="51"/>
      <c r="IW3" s="51"/>
      <c r="IX3" s="51"/>
      <c r="IY3" s="51"/>
      <c r="IZ3" s="51"/>
      <c r="JA3" s="51"/>
      <c r="JB3" s="51"/>
      <c r="JC3" s="51"/>
      <c r="JD3" s="51"/>
      <c r="JE3" s="51"/>
      <c r="JF3" s="51"/>
      <c r="JG3" s="51"/>
      <c r="JH3" s="51"/>
      <c r="JI3" s="51"/>
      <c r="JJ3" s="51"/>
      <c r="JK3" s="51"/>
      <c r="JL3" s="51"/>
      <c r="JM3" s="51"/>
      <c r="JN3" s="51"/>
      <c r="JO3" s="51"/>
      <c r="JP3" s="51"/>
      <c r="JQ3" s="51"/>
      <c r="JR3" s="51"/>
      <c r="JS3" s="51"/>
      <c r="JT3" s="51"/>
      <c r="JU3" s="51"/>
      <c r="JV3" s="51"/>
      <c r="JW3" s="51"/>
      <c r="JX3" s="51"/>
      <c r="JY3" s="51"/>
      <c r="JZ3" s="51"/>
      <c r="KA3" s="51"/>
      <c r="KB3" s="51"/>
      <c r="KC3" s="51"/>
      <c r="KD3" s="51"/>
      <c r="KE3" s="51"/>
      <c r="KF3" s="51"/>
      <c r="KG3" s="51"/>
      <c r="KH3" s="51"/>
      <c r="KI3" s="51"/>
      <c r="KJ3" s="51"/>
      <c r="KK3" s="51"/>
      <c r="KL3" s="51"/>
      <c r="KM3" s="51"/>
      <c r="KN3" s="51"/>
      <c r="KO3" s="51"/>
      <c r="KP3" s="51"/>
      <c r="KQ3" s="51"/>
      <c r="KR3" s="51"/>
      <c r="KS3" s="51"/>
      <c r="KT3" s="51"/>
      <c r="KU3" s="51"/>
      <c r="KV3" s="51"/>
      <c r="KW3" s="51"/>
      <c r="KX3" s="51"/>
      <c r="KY3" s="51"/>
      <c r="KZ3" s="51"/>
      <c r="LA3" s="51"/>
      <c r="LB3" s="51"/>
      <c r="LC3" s="51"/>
      <c r="LD3" s="51"/>
      <c r="LE3" s="51"/>
      <c r="LF3" s="51"/>
      <c r="LG3" s="51"/>
      <c r="LH3" s="51"/>
      <c r="LI3" s="51"/>
      <c r="LJ3" s="51"/>
      <c r="LK3" s="51"/>
      <c r="LL3" s="51"/>
      <c r="LM3" s="51"/>
      <c r="LN3" s="51"/>
      <c r="LO3" s="51"/>
      <c r="LP3" s="51"/>
      <c r="LQ3" s="51"/>
      <c r="LR3" s="51"/>
      <c r="LS3" s="51"/>
      <c r="LT3" s="51"/>
      <c r="LU3" s="51"/>
      <c r="LV3" s="51"/>
      <c r="LW3" s="51"/>
      <c r="LX3" s="51"/>
      <c r="LY3" s="51"/>
      <c r="LZ3" s="51"/>
      <c r="MA3" s="51"/>
      <c r="MB3" s="51"/>
      <c r="MC3" s="51"/>
      <c r="MD3" s="51"/>
      <c r="ME3" s="51"/>
      <c r="MF3" s="51"/>
      <c r="MG3" s="51"/>
      <c r="MH3" s="51"/>
      <c r="MI3" s="51"/>
      <c r="MJ3" s="51"/>
      <c r="MK3" s="51"/>
      <c r="ML3" s="51"/>
      <c r="MM3" s="51"/>
      <c r="MN3" s="51"/>
      <c r="MO3" s="51"/>
      <c r="MP3" s="51"/>
      <c r="MQ3" s="51"/>
      <c r="MR3" s="51"/>
      <c r="MS3" s="51"/>
      <c r="MT3" s="51"/>
      <c r="MU3" s="51"/>
      <c r="MV3" s="51"/>
      <c r="MW3" s="51"/>
      <c r="MX3" s="51"/>
      <c r="MY3" s="51"/>
      <c r="MZ3" s="51"/>
      <c r="NA3" s="51"/>
      <c r="NB3" s="51"/>
      <c r="NC3" s="51"/>
      <c r="ND3" s="51"/>
      <c r="NE3" s="51"/>
      <c r="NF3" s="51"/>
      <c r="NG3" s="51"/>
      <c r="NH3" s="51"/>
      <c r="NI3" s="51"/>
      <c r="NJ3" s="51"/>
      <c r="NK3" s="51"/>
      <c r="NL3" s="51"/>
      <c r="NM3" s="51"/>
      <c r="NN3" s="51"/>
      <c r="NO3" s="51"/>
      <c r="NP3" s="51"/>
      <c r="NQ3" s="51"/>
      <c r="NR3" s="51"/>
      <c r="NS3" s="51"/>
      <c r="NT3" s="51"/>
      <c r="NU3" s="51"/>
      <c r="NV3" s="51"/>
      <c r="NW3" s="51"/>
      <c r="NX3" s="51"/>
      <c r="NY3" s="51"/>
      <c r="NZ3" s="51"/>
      <c r="OA3" s="51"/>
      <c r="OB3" s="51"/>
      <c r="OC3" s="51"/>
      <c r="OD3" s="51"/>
      <c r="OE3" s="51"/>
      <c r="OF3" s="51"/>
      <c r="OG3" s="51"/>
      <c r="OH3" s="51"/>
      <c r="OI3" s="51"/>
      <c r="OJ3" s="51"/>
      <c r="OK3" s="51"/>
      <c r="OL3" s="51"/>
      <c r="OM3" s="51"/>
      <c r="ON3" s="51"/>
      <c r="OO3" s="51"/>
      <c r="OP3" s="51"/>
      <c r="OQ3" s="51"/>
      <c r="OR3" s="51"/>
      <c r="OS3" s="51"/>
      <c r="OT3" s="51"/>
      <c r="OU3" s="51"/>
      <c r="OV3" s="51"/>
      <c r="OW3" s="51"/>
      <c r="OX3" s="51"/>
      <c r="OY3" s="51"/>
      <c r="OZ3" s="51"/>
      <c r="PA3" s="51"/>
      <c r="PB3" s="51"/>
      <c r="PC3" s="51"/>
      <c r="PD3" s="51"/>
      <c r="PE3" s="51"/>
      <c r="PF3" s="51"/>
      <c r="PG3" s="51"/>
      <c r="PH3" s="51"/>
      <c r="PI3" s="51"/>
      <c r="PJ3" s="51"/>
      <c r="PK3" s="51"/>
      <c r="PL3" s="51"/>
      <c r="PM3" s="51"/>
      <c r="PN3" s="51"/>
      <c r="PO3" s="51"/>
      <c r="PP3" s="51"/>
      <c r="PQ3" s="51"/>
      <c r="PR3" s="51"/>
      <c r="PS3" s="51"/>
      <c r="PT3" s="51"/>
      <c r="PU3" s="51"/>
      <c r="PV3" s="51"/>
      <c r="PW3" s="51"/>
      <c r="PX3" s="51"/>
      <c r="PY3" s="51"/>
      <c r="PZ3" s="51"/>
      <c r="QA3" s="51"/>
      <c r="QB3" s="51"/>
      <c r="QC3" s="51"/>
      <c r="QD3" s="51"/>
      <c r="QE3" s="51"/>
      <c r="QF3" s="51"/>
      <c r="QG3" s="51"/>
      <c r="QH3" s="51"/>
      <c r="QI3" s="51"/>
      <c r="QJ3" s="51"/>
      <c r="QK3" s="51"/>
      <c r="QL3" s="51"/>
      <c r="QM3" s="51"/>
      <c r="QN3" s="51"/>
      <c r="QO3" s="51"/>
      <c r="QP3" s="51"/>
      <c r="QQ3" s="51"/>
      <c r="QR3" s="51"/>
      <c r="QS3" s="51"/>
      <c r="QT3" s="51"/>
      <c r="QU3" s="51"/>
      <c r="QV3" s="51"/>
      <c r="QW3" s="51"/>
      <c r="QX3" s="51"/>
      <c r="QY3" s="51"/>
      <c r="QZ3" s="51"/>
      <c r="RA3" s="51"/>
      <c r="RB3" s="51"/>
      <c r="RC3" s="51"/>
      <c r="RD3" s="51"/>
      <c r="RE3" s="51"/>
      <c r="RF3" s="51"/>
      <c r="RG3" s="51"/>
      <c r="RH3" s="51"/>
      <c r="RI3" s="51"/>
      <c r="RJ3" s="51"/>
      <c r="RK3" s="51"/>
      <c r="RL3" s="51"/>
      <c r="RM3" s="51"/>
      <c r="RN3" s="51"/>
      <c r="RO3" s="51"/>
      <c r="RP3" s="51"/>
      <c r="RQ3" s="51"/>
      <c r="RR3" s="51"/>
      <c r="RS3" s="51"/>
      <c r="RT3" s="51"/>
      <c r="RU3" s="51"/>
      <c r="RV3" s="51"/>
      <c r="RW3" s="51"/>
      <c r="RX3" s="51"/>
      <c r="RY3" s="51"/>
      <c r="RZ3" s="51"/>
      <c r="SA3" s="51"/>
      <c r="SB3" s="51"/>
      <c r="SC3" s="51"/>
      <c r="SD3" s="51"/>
      <c r="SE3" s="51"/>
      <c r="SF3" s="51"/>
      <c r="SG3" s="51"/>
      <c r="SH3" s="51"/>
      <c r="SI3" s="51"/>
      <c r="SJ3" s="51"/>
      <c r="SK3" s="51"/>
      <c r="SL3" s="51"/>
      <c r="SM3" s="51"/>
      <c r="SN3" s="51"/>
      <c r="SO3" s="51"/>
      <c r="SP3" s="51"/>
      <c r="SQ3" s="51"/>
      <c r="SR3" s="51"/>
      <c r="SS3" s="51"/>
      <c r="ST3" s="51"/>
      <c r="SU3" s="51"/>
      <c r="SV3" s="51"/>
      <c r="SW3" s="51"/>
      <c r="SX3" s="51"/>
      <c r="SY3" s="51"/>
      <c r="SZ3" s="51"/>
      <c r="TA3" s="51"/>
      <c r="TB3" s="51"/>
      <c r="TC3" s="51"/>
      <c r="TD3" s="51"/>
      <c r="TE3" s="51"/>
      <c r="TF3" s="51"/>
      <c r="TG3" s="51"/>
      <c r="TH3" s="51"/>
      <c r="TI3" s="51"/>
      <c r="TJ3" s="51"/>
      <c r="TK3" s="51"/>
      <c r="TL3" s="51"/>
      <c r="TM3" s="51"/>
      <c r="TN3" s="51"/>
      <c r="TO3" s="51"/>
      <c r="TP3" s="51"/>
      <c r="TQ3" s="51"/>
      <c r="TR3" s="51"/>
      <c r="TS3" s="51"/>
      <c r="TT3" s="51"/>
      <c r="TU3" s="51"/>
      <c r="TV3" s="51"/>
      <c r="TW3" s="51"/>
      <c r="TX3" s="51"/>
      <c r="TY3" s="51"/>
      <c r="TZ3" s="51"/>
      <c r="UA3" s="51"/>
      <c r="UB3" s="51"/>
      <c r="UC3" s="51"/>
      <c r="UD3" s="51"/>
      <c r="UE3" s="51"/>
      <c r="UF3" s="51"/>
      <c r="UG3" s="51"/>
      <c r="UH3" s="51"/>
      <c r="UI3" s="51"/>
      <c r="UJ3" s="51"/>
      <c r="UK3" s="51"/>
      <c r="UL3" s="51"/>
      <c r="UM3" s="51"/>
      <c r="UN3" s="51"/>
      <c r="UO3" s="51"/>
      <c r="UP3" s="51"/>
      <c r="UQ3" s="51"/>
      <c r="UR3" s="51"/>
      <c r="US3" s="51"/>
      <c r="UT3" s="51"/>
      <c r="UU3" s="51"/>
      <c r="UV3" s="51"/>
      <c r="UW3" s="51"/>
      <c r="UX3" s="51"/>
      <c r="UY3" s="51"/>
      <c r="UZ3" s="51"/>
      <c r="VA3" s="51"/>
      <c r="VB3" s="51"/>
      <c r="VC3" s="51"/>
      <c r="VD3" s="51"/>
      <c r="VE3" s="51"/>
      <c r="VF3" s="51"/>
      <c r="VG3" s="51"/>
      <c r="VH3" s="51"/>
      <c r="VI3" s="51"/>
      <c r="VJ3" s="51"/>
      <c r="VK3" s="51"/>
      <c r="VL3" s="51"/>
      <c r="VM3" s="51"/>
      <c r="VN3" s="51"/>
      <c r="VO3" s="51"/>
      <c r="VP3" s="51"/>
      <c r="VQ3" s="51"/>
      <c r="VR3" s="51"/>
      <c r="VS3" s="51"/>
      <c r="VT3" s="51"/>
      <c r="VU3" s="51"/>
      <c r="VV3" s="51"/>
      <c r="VW3" s="51"/>
      <c r="VX3" s="51"/>
      <c r="VY3" s="51"/>
      <c r="VZ3" s="51"/>
      <c r="WA3" s="51"/>
      <c r="WB3" s="51"/>
      <c r="WC3" s="51"/>
      <c r="WD3" s="51"/>
      <c r="WE3" s="51"/>
      <c r="WF3" s="51"/>
      <c r="WG3" s="51"/>
      <c r="WH3" s="51"/>
      <c r="WI3" s="51"/>
      <c r="WJ3" s="51"/>
      <c r="WK3" s="51"/>
      <c r="WL3" s="51"/>
      <c r="WM3" s="51"/>
      <c r="WN3" s="51"/>
      <c r="WO3" s="51"/>
      <c r="WP3" s="51"/>
      <c r="WQ3" s="51"/>
      <c r="WR3" s="51"/>
      <c r="WS3" s="51"/>
      <c r="WT3" s="51"/>
      <c r="WU3" s="51"/>
      <c r="WV3" s="51"/>
      <c r="WW3" s="51"/>
      <c r="WX3" s="51"/>
      <c r="WY3" s="51"/>
      <c r="WZ3" s="51"/>
      <c r="XA3" s="51"/>
      <c r="XB3" s="51"/>
      <c r="XC3" s="51"/>
      <c r="XD3" s="51"/>
      <c r="XE3" s="51"/>
      <c r="XF3" s="51"/>
      <c r="XG3" s="51"/>
      <c r="XH3" s="51"/>
      <c r="XI3" s="51"/>
      <c r="XJ3" s="51"/>
      <c r="XK3" s="51"/>
      <c r="XL3" s="51"/>
      <c r="XM3" s="51"/>
      <c r="XN3" s="51"/>
      <c r="XO3" s="51"/>
      <c r="XP3" s="51"/>
      <c r="XQ3" s="51"/>
      <c r="XR3" s="51"/>
      <c r="XS3" s="51"/>
      <c r="XT3" s="51"/>
      <c r="XU3" s="51"/>
      <c r="XV3" s="51"/>
      <c r="XW3" s="51"/>
      <c r="XX3" s="51"/>
      <c r="XY3" s="51"/>
      <c r="XZ3" s="51"/>
      <c r="YA3" s="51"/>
      <c r="YB3" s="51"/>
      <c r="YC3" s="51"/>
      <c r="YD3" s="51"/>
      <c r="YE3" s="51"/>
      <c r="YF3" s="51"/>
      <c r="YG3" s="51"/>
      <c r="YH3" s="51"/>
      <c r="YI3" s="51"/>
      <c r="YJ3" s="51"/>
      <c r="YK3" s="51"/>
      <c r="YL3" s="51"/>
      <c r="YM3" s="51"/>
      <c r="YN3" s="51"/>
      <c r="YO3" s="51"/>
      <c r="YP3" s="51"/>
      <c r="YQ3" s="51"/>
      <c r="YR3" s="51"/>
      <c r="YS3" s="51"/>
      <c r="YT3" s="51"/>
      <c r="YU3" s="51"/>
      <c r="YV3" s="51"/>
      <c r="YW3" s="51"/>
      <c r="YX3" s="51"/>
      <c r="YY3" s="51"/>
      <c r="YZ3" s="51"/>
      <c r="ZA3" s="51"/>
      <c r="ZB3" s="51"/>
      <c r="ZC3" s="51"/>
      <c r="ZD3" s="51"/>
      <c r="ZE3" s="51"/>
      <c r="ZF3" s="51"/>
      <c r="ZG3" s="51"/>
      <c r="ZH3" s="51"/>
      <c r="ZI3" s="51"/>
      <c r="ZJ3" s="51"/>
      <c r="ZK3" s="51"/>
      <c r="ZL3" s="51"/>
      <c r="ZM3" s="51"/>
      <c r="ZN3" s="51"/>
      <c r="ZO3" s="51"/>
      <c r="ZP3" s="51"/>
      <c r="ZQ3" s="51"/>
      <c r="ZR3" s="51"/>
      <c r="ZS3" s="51"/>
      <c r="ZT3" s="51"/>
      <c r="ZU3" s="51"/>
      <c r="ZV3" s="51"/>
      <c r="ZW3" s="51"/>
      <c r="ZX3" s="51"/>
      <c r="ZY3" s="51"/>
      <c r="ZZ3" s="51"/>
      <c r="AAA3" s="51"/>
      <c r="AAB3" s="51"/>
      <c r="AAC3" s="51"/>
      <c r="AAD3" s="51"/>
      <c r="AAE3" s="51"/>
      <c r="AAF3" s="51"/>
      <c r="AAG3" s="51"/>
      <c r="AAH3" s="51"/>
      <c r="AAI3" s="51"/>
      <c r="AAJ3" s="51"/>
      <c r="AAK3" s="51"/>
      <c r="AAL3" s="51"/>
      <c r="AAM3" s="51"/>
      <c r="AAN3" s="51"/>
      <c r="AAO3" s="51"/>
      <c r="AAP3" s="51"/>
      <c r="AAQ3" s="51"/>
      <c r="AAR3" s="51"/>
      <c r="AAS3" s="51"/>
      <c r="AAT3" s="51"/>
      <c r="AAU3" s="51"/>
      <c r="AAV3" s="51"/>
      <c r="AAW3" s="51"/>
      <c r="AAX3" s="51"/>
      <c r="AAY3" s="51"/>
      <c r="AAZ3" s="51"/>
      <c r="ABA3" s="51"/>
      <c r="ABB3" s="51"/>
      <c r="ABC3" s="51"/>
      <c r="ABD3" s="51"/>
      <c r="ABE3" s="51"/>
      <c r="ABF3" s="51"/>
      <c r="ABG3" s="51"/>
      <c r="ABH3" s="51"/>
      <c r="ABI3" s="51"/>
      <c r="ABJ3" s="51"/>
      <c r="ABK3" s="51"/>
      <c r="ABL3" s="51"/>
      <c r="ABM3" s="51"/>
      <c r="ABN3" s="51"/>
      <c r="ABO3" s="51"/>
      <c r="ABP3" s="51"/>
      <c r="ABQ3" s="51"/>
      <c r="ABR3" s="51"/>
      <c r="ABS3" s="51"/>
      <c r="ABT3" s="51"/>
      <c r="ABU3" s="51"/>
      <c r="ABV3" s="51"/>
      <c r="ABW3" s="51"/>
      <c r="ABX3" s="51"/>
      <c r="ABY3" s="51"/>
      <c r="ABZ3" s="51"/>
      <c r="ACA3" s="51"/>
      <c r="ACB3" s="51"/>
      <c r="ACC3" s="51"/>
      <c r="ACD3" s="51"/>
      <c r="ACE3" s="51"/>
      <c r="ACF3" s="51"/>
      <c r="ACG3" s="51"/>
      <c r="ACH3" s="51"/>
      <c r="ACI3" s="51"/>
      <c r="ACJ3" s="51"/>
      <c r="ACK3" s="51"/>
      <c r="ACL3" s="51"/>
      <c r="ACM3" s="51"/>
      <c r="ACN3" s="51"/>
      <c r="ACO3" s="51"/>
      <c r="ACP3" s="51"/>
      <c r="ACQ3" s="51"/>
      <c r="ACR3" s="51"/>
      <c r="ACS3" s="51"/>
      <c r="ACT3" s="51"/>
      <c r="ACU3" s="51"/>
      <c r="ACV3" s="51"/>
      <c r="ACW3" s="51"/>
      <c r="ACX3" s="51"/>
      <c r="ACY3" s="51"/>
      <c r="ACZ3" s="51"/>
      <c r="ADA3" s="51"/>
      <c r="ADB3" s="51"/>
      <c r="ADC3" s="51"/>
      <c r="ADD3" s="51"/>
      <c r="ADE3" s="51"/>
      <c r="ADF3" s="51"/>
      <c r="ADG3" s="51"/>
      <c r="ADH3" s="51"/>
      <c r="ADI3" s="51"/>
      <c r="ADJ3" s="51"/>
      <c r="ADK3" s="51"/>
      <c r="ADL3" s="51"/>
      <c r="ADM3" s="51"/>
      <c r="ADN3" s="51"/>
      <c r="ADO3" s="51"/>
      <c r="ADP3" s="51"/>
      <c r="ADQ3" s="51"/>
      <c r="ADR3" s="51"/>
      <c r="ADS3" s="51"/>
      <c r="ADT3" s="51"/>
      <c r="ADU3" s="51"/>
      <c r="ADV3" s="51"/>
      <c r="ADW3" s="51"/>
      <c r="ADX3" s="51"/>
      <c r="ADY3" s="51"/>
      <c r="ADZ3" s="51"/>
      <c r="AEA3" s="51"/>
      <c r="AEB3" s="51"/>
      <c r="AEC3" s="51"/>
      <c r="AED3" s="51"/>
      <c r="AEE3" s="51"/>
      <c r="AEF3" s="51"/>
      <c r="AEG3" s="51"/>
      <c r="AEH3" s="51"/>
      <c r="AEI3" s="51"/>
      <c r="AEJ3" s="51"/>
      <c r="AEK3" s="51"/>
      <c r="AEL3" s="51"/>
      <c r="AEM3" s="51"/>
      <c r="AEN3" s="51"/>
      <c r="AEO3" s="51"/>
      <c r="AEP3" s="51"/>
      <c r="AEQ3" s="51"/>
      <c r="AER3" s="51"/>
      <c r="AES3" s="51"/>
      <c r="AET3" s="51"/>
      <c r="AEU3" s="51"/>
      <c r="AEV3" s="51"/>
      <c r="AEW3" s="51"/>
      <c r="AEX3" s="51"/>
      <c r="AEY3" s="51"/>
      <c r="AEZ3" s="51"/>
      <c r="AFA3" s="51"/>
      <c r="AFB3" s="51"/>
      <c r="AFC3" s="51"/>
      <c r="AFD3" s="51"/>
      <c r="AFE3" s="51"/>
      <c r="AFF3" s="51"/>
      <c r="AFG3" s="51"/>
      <c r="AFH3" s="51"/>
      <c r="AFI3" s="51"/>
      <c r="AFJ3" s="51"/>
      <c r="AFK3" s="51"/>
      <c r="AFL3" s="51"/>
      <c r="AFM3" s="51"/>
      <c r="AFN3" s="51"/>
      <c r="AFO3" s="51"/>
      <c r="AFP3" s="51"/>
      <c r="AFQ3" s="51"/>
      <c r="AFR3" s="51"/>
      <c r="AFS3" s="51"/>
      <c r="AFT3" s="51"/>
      <c r="AFU3" s="51"/>
      <c r="AFV3" s="51"/>
      <c r="AFW3" s="51"/>
      <c r="AFX3" s="51"/>
      <c r="AFY3" s="51"/>
      <c r="AFZ3" s="51"/>
      <c r="AGA3" s="51"/>
      <c r="AGB3" s="51"/>
      <c r="AGC3" s="51"/>
      <c r="AGD3" s="51"/>
      <c r="AGE3" s="51"/>
      <c r="AGF3" s="51"/>
      <c r="AGG3" s="51"/>
      <c r="AGH3" s="51"/>
      <c r="AGI3" s="51"/>
      <c r="AGJ3" s="51"/>
      <c r="AGK3" s="51"/>
      <c r="AGL3" s="51"/>
      <c r="AGM3" s="51"/>
      <c r="AGN3" s="51"/>
      <c r="AGO3" s="51"/>
      <c r="AGP3" s="51"/>
      <c r="AGQ3" s="51"/>
      <c r="AGR3" s="51"/>
      <c r="AGS3" s="51"/>
      <c r="AGT3" s="51"/>
      <c r="AGU3" s="51"/>
      <c r="AGV3" s="51"/>
      <c r="AGW3" s="51"/>
      <c r="AGX3" s="51"/>
      <c r="AGY3" s="51"/>
      <c r="AGZ3" s="51"/>
      <c r="AHA3" s="51"/>
      <c r="AHB3" s="51"/>
      <c r="AHC3" s="51"/>
      <c r="AHD3" s="51"/>
      <c r="AHE3" s="51"/>
      <c r="AHF3" s="51"/>
      <c r="AHG3" s="51"/>
      <c r="AHH3" s="51"/>
      <c r="AHI3" s="51"/>
      <c r="AHJ3" s="51"/>
      <c r="AHK3" s="51"/>
      <c r="AHL3" s="51"/>
      <c r="AHM3" s="51"/>
      <c r="AHN3" s="51"/>
      <c r="AHO3" s="51"/>
      <c r="AHP3" s="51"/>
      <c r="AHQ3" s="51"/>
      <c r="AHR3" s="51"/>
      <c r="AHS3" s="51"/>
      <c r="AHT3" s="51"/>
      <c r="AHU3" s="51"/>
      <c r="AHV3" s="51"/>
      <c r="AHW3" s="51"/>
      <c r="AHX3" s="51"/>
      <c r="AHY3" s="51"/>
      <c r="AHZ3" s="51"/>
      <c r="AIA3" s="51"/>
      <c r="AIB3" s="51"/>
      <c r="AIC3" s="51"/>
      <c r="AID3" s="51"/>
      <c r="AIE3" s="51"/>
      <c r="AIF3" s="51"/>
      <c r="AIG3" s="51"/>
      <c r="AIH3" s="51"/>
      <c r="AII3" s="51"/>
      <c r="AIJ3" s="51"/>
      <c r="AIK3" s="51"/>
      <c r="AIL3" s="51"/>
      <c r="AIM3" s="51"/>
      <c r="AIN3" s="51"/>
      <c r="AIO3" s="51"/>
      <c r="AIP3" s="51"/>
      <c r="AIQ3" s="51"/>
      <c r="AIR3" s="51"/>
      <c r="AIS3" s="51"/>
      <c r="AIT3" s="51"/>
      <c r="AIU3" s="51"/>
      <c r="AIV3" s="51"/>
      <c r="AIW3" s="51"/>
      <c r="AIX3" s="51"/>
      <c r="AIY3" s="51"/>
      <c r="AIZ3" s="51"/>
      <c r="AJA3" s="51"/>
      <c r="AJB3" s="51"/>
      <c r="AJC3" s="51"/>
      <c r="AJD3" s="51"/>
      <c r="AJE3" s="51"/>
      <c r="AJF3" s="51"/>
      <c r="AJG3" s="51"/>
      <c r="AJH3" s="51"/>
      <c r="AJI3" s="51"/>
      <c r="AJJ3" s="51"/>
      <c r="AJK3" s="51"/>
      <c r="AJL3" s="51"/>
      <c r="AJM3" s="51"/>
      <c r="AJN3" s="51"/>
      <c r="AJO3" s="51"/>
      <c r="AJP3" s="51"/>
      <c r="AJQ3" s="51"/>
      <c r="AJR3" s="51"/>
      <c r="AJS3" s="51"/>
      <c r="AJT3" s="51"/>
      <c r="AJU3" s="51"/>
      <c r="AJV3" s="51"/>
      <c r="AJW3" s="51"/>
      <c r="AJX3" s="51"/>
      <c r="AJY3" s="51"/>
      <c r="AJZ3" s="51"/>
      <c r="AKA3" s="51"/>
      <c r="AKB3" s="51"/>
      <c r="AKC3" s="51"/>
      <c r="AKD3" s="51"/>
      <c r="AKE3" s="51"/>
      <c r="AKF3" s="51"/>
      <c r="AKG3" s="51"/>
      <c r="AKH3" s="51"/>
      <c r="AKI3" s="51"/>
      <c r="AKJ3" s="51"/>
      <c r="AKK3" s="51"/>
      <c r="AKL3" s="51"/>
      <c r="AKM3" s="51"/>
      <c r="AKN3" s="51"/>
      <c r="AKO3" s="51"/>
      <c r="AKP3" s="51"/>
      <c r="AKQ3" s="51"/>
      <c r="AKR3" s="51"/>
      <c r="AKS3" s="51"/>
      <c r="AKT3" s="51"/>
      <c r="AKU3" s="51"/>
      <c r="AKV3" s="51"/>
      <c r="AKW3" s="51"/>
      <c r="AKX3" s="51"/>
      <c r="AKY3" s="51"/>
      <c r="AKZ3" s="51"/>
      <c r="ALA3" s="51"/>
      <c r="ALB3" s="52"/>
      <c r="ALC3" s="52"/>
      <c r="ALD3" s="52"/>
      <c r="ALE3" s="52"/>
      <c r="ALF3" s="52"/>
      <c r="ALG3" s="52"/>
      <c r="ALH3" s="52"/>
      <c r="ALI3" s="52"/>
      <c r="ALJ3" s="52"/>
      <c r="ALK3" s="52"/>
      <c r="ALL3" s="52"/>
      <c r="ALM3" s="52"/>
      <c r="ALN3" s="52"/>
      <c r="ALO3" s="52"/>
      <c r="ALP3" s="52"/>
      <c r="ALQ3" s="52"/>
      <c r="ALR3" s="52"/>
      <c r="ALS3" s="52"/>
      <c r="ALT3" s="52"/>
      <c r="ALU3" s="52"/>
      <c r="ALV3" s="52"/>
    </row>
    <row r="4" spans="1:1010" ht="17.100000000000001" customHeight="1">
      <c r="A4" s="334"/>
      <c r="B4" s="326" t="s">
        <v>99</v>
      </c>
      <c r="C4" s="326"/>
      <c r="D4" s="53">
        <v>0.98</v>
      </c>
      <c r="E4" s="326" t="s">
        <v>100</v>
      </c>
      <c r="F4" s="326"/>
      <c r="G4" s="326"/>
      <c r="H4" s="53">
        <v>0.98</v>
      </c>
      <c r="I4" s="336"/>
      <c r="J4" s="337"/>
      <c r="K4" s="337"/>
      <c r="L4" s="337"/>
      <c r="M4" s="337"/>
      <c r="N4" s="327" t="s">
        <v>101</v>
      </c>
      <c r="O4" s="327"/>
      <c r="P4" s="327"/>
      <c r="Q4" s="328">
        <f>'Anlage A'!C13</f>
        <v>510111222</v>
      </c>
      <c r="R4" s="328"/>
      <c r="S4" s="328"/>
      <c r="T4" s="333"/>
      <c r="U4" s="333"/>
      <c r="V4" s="333"/>
      <c r="W4" s="333"/>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c r="IU4" s="51"/>
      <c r="IV4" s="51"/>
      <c r="IW4" s="51"/>
      <c r="IX4" s="51"/>
      <c r="IY4" s="51"/>
      <c r="IZ4" s="51"/>
      <c r="JA4" s="51"/>
      <c r="JB4" s="51"/>
      <c r="JC4" s="51"/>
      <c r="JD4" s="51"/>
      <c r="JE4" s="51"/>
      <c r="JF4" s="51"/>
      <c r="JG4" s="51"/>
      <c r="JH4" s="51"/>
      <c r="JI4" s="51"/>
      <c r="JJ4" s="51"/>
      <c r="JK4" s="51"/>
      <c r="JL4" s="51"/>
      <c r="JM4" s="51"/>
      <c r="JN4" s="51"/>
      <c r="JO4" s="51"/>
      <c r="JP4" s="51"/>
      <c r="JQ4" s="51"/>
      <c r="JR4" s="51"/>
      <c r="JS4" s="51"/>
      <c r="JT4" s="51"/>
      <c r="JU4" s="51"/>
      <c r="JV4" s="51"/>
      <c r="JW4" s="51"/>
      <c r="JX4" s="51"/>
      <c r="JY4" s="51"/>
      <c r="JZ4" s="51"/>
      <c r="KA4" s="51"/>
      <c r="KB4" s="51"/>
      <c r="KC4" s="51"/>
      <c r="KD4" s="51"/>
      <c r="KE4" s="51"/>
      <c r="KF4" s="51"/>
      <c r="KG4" s="51"/>
      <c r="KH4" s="51"/>
      <c r="KI4" s="51"/>
      <c r="KJ4" s="51"/>
      <c r="KK4" s="51"/>
      <c r="KL4" s="51"/>
      <c r="KM4" s="51"/>
      <c r="KN4" s="51"/>
      <c r="KO4" s="51"/>
      <c r="KP4" s="51"/>
      <c r="KQ4" s="51"/>
      <c r="KR4" s="51"/>
      <c r="KS4" s="51"/>
      <c r="KT4" s="51"/>
      <c r="KU4" s="51"/>
      <c r="KV4" s="51"/>
      <c r="KW4" s="51"/>
      <c r="KX4" s="51"/>
      <c r="KY4" s="51"/>
      <c r="KZ4" s="51"/>
      <c r="LA4" s="51"/>
      <c r="LB4" s="51"/>
      <c r="LC4" s="51"/>
      <c r="LD4" s="51"/>
      <c r="LE4" s="51"/>
      <c r="LF4" s="51"/>
      <c r="LG4" s="51"/>
      <c r="LH4" s="51"/>
      <c r="LI4" s="51"/>
      <c r="LJ4" s="51"/>
      <c r="LK4" s="51"/>
      <c r="LL4" s="51"/>
      <c r="LM4" s="51"/>
      <c r="LN4" s="51"/>
      <c r="LO4" s="51"/>
      <c r="LP4" s="51"/>
      <c r="LQ4" s="51"/>
      <c r="LR4" s="51"/>
      <c r="LS4" s="51"/>
      <c r="LT4" s="51"/>
      <c r="LU4" s="51"/>
      <c r="LV4" s="51"/>
      <c r="LW4" s="51"/>
      <c r="LX4" s="51"/>
      <c r="LY4" s="51"/>
      <c r="LZ4" s="51"/>
      <c r="MA4" s="51"/>
      <c r="MB4" s="51"/>
      <c r="MC4" s="51"/>
      <c r="MD4" s="51"/>
      <c r="ME4" s="51"/>
      <c r="MF4" s="51"/>
      <c r="MG4" s="51"/>
      <c r="MH4" s="51"/>
      <c r="MI4" s="51"/>
      <c r="MJ4" s="51"/>
      <c r="MK4" s="51"/>
      <c r="ML4" s="51"/>
      <c r="MM4" s="51"/>
      <c r="MN4" s="51"/>
      <c r="MO4" s="51"/>
      <c r="MP4" s="51"/>
      <c r="MQ4" s="51"/>
      <c r="MR4" s="51"/>
      <c r="MS4" s="51"/>
      <c r="MT4" s="51"/>
      <c r="MU4" s="51"/>
      <c r="MV4" s="51"/>
      <c r="MW4" s="51"/>
      <c r="MX4" s="51"/>
      <c r="MY4" s="51"/>
      <c r="MZ4" s="51"/>
      <c r="NA4" s="51"/>
      <c r="NB4" s="51"/>
      <c r="NC4" s="51"/>
      <c r="ND4" s="51"/>
      <c r="NE4" s="51"/>
      <c r="NF4" s="51"/>
      <c r="NG4" s="51"/>
      <c r="NH4" s="51"/>
      <c r="NI4" s="51"/>
      <c r="NJ4" s="51"/>
      <c r="NK4" s="51"/>
      <c r="NL4" s="51"/>
      <c r="NM4" s="51"/>
      <c r="NN4" s="51"/>
      <c r="NO4" s="51"/>
      <c r="NP4" s="51"/>
      <c r="NQ4" s="51"/>
      <c r="NR4" s="51"/>
      <c r="NS4" s="51"/>
      <c r="NT4" s="51"/>
      <c r="NU4" s="51"/>
      <c r="NV4" s="51"/>
      <c r="NW4" s="51"/>
      <c r="NX4" s="51"/>
      <c r="NY4" s="51"/>
      <c r="NZ4" s="51"/>
      <c r="OA4" s="51"/>
      <c r="OB4" s="51"/>
      <c r="OC4" s="51"/>
      <c r="OD4" s="51"/>
      <c r="OE4" s="51"/>
      <c r="OF4" s="51"/>
      <c r="OG4" s="51"/>
      <c r="OH4" s="51"/>
      <c r="OI4" s="51"/>
      <c r="OJ4" s="51"/>
      <c r="OK4" s="51"/>
      <c r="OL4" s="51"/>
      <c r="OM4" s="51"/>
      <c r="ON4" s="51"/>
      <c r="OO4" s="51"/>
      <c r="OP4" s="51"/>
      <c r="OQ4" s="51"/>
      <c r="OR4" s="51"/>
      <c r="OS4" s="51"/>
      <c r="OT4" s="51"/>
      <c r="OU4" s="51"/>
      <c r="OV4" s="51"/>
      <c r="OW4" s="51"/>
      <c r="OX4" s="51"/>
      <c r="OY4" s="51"/>
      <c r="OZ4" s="51"/>
      <c r="PA4" s="51"/>
      <c r="PB4" s="51"/>
      <c r="PC4" s="51"/>
      <c r="PD4" s="51"/>
      <c r="PE4" s="51"/>
      <c r="PF4" s="51"/>
      <c r="PG4" s="51"/>
      <c r="PH4" s="51"/>
      <c r="PI4" s="51"/>
      <c r="PJ4" s="51"/>
      <c r="PK4" s="51"/>
      <c r="PL4" s="51"/>
      <c r="PM4" s="51"/>
      <c r="PN4" s="51"/>
      <c r="PO4" s="51"/>
      <c r="PP4" s="51"/>
      <c r="PQ4" s="51"/>
      <c r="PR4" s="51"/>
      <c r="PS4" s="51"/>
      <c r="PT4" s="51"/>
      <c r="PU4" s="51"/>
      <c r="PV4" s="51"/>
      <c r="PW4" s="51"/>
      <c r="PX4" s="51"/>
      <c r="PY4" s="51"/>
      <c r="PZ4" s="51"/>
      <c r="QA4" s="51"/>
      <c r="QB4" s="51"/>
      <c r="QC4" s="51"/>
      <c r="QD4" s="51"/>
      <c r="QE4" s="51"/>
      <c r="QF4" s="51"/>
      <c r="QG4" s="51"/>
      <c r="QH4" s="51"/>
      <c r="QI4" s="51"/>
      <c r="QJ4" s="51"/>
      <c r="QK4" s="51"/>
      <c r="QL4" s="51"/>
      <c r="QM4" s="51"/>
      <c r="QN4" s="51"/>
      <c r="QO4" s="51"/>
      <c r="QP4" s="51"/>
      <c r="QQ4" s="51"/>
      <c r="QR4" s="51"/>
      <c r="QS4" s="51"/>
      <c r="QT4" s="51"/>
      <c r="QU4" s="51"/>
      <c r="QV4" s="51"/>
      <c r="QW4" s="51"/>
      <c r="QX4" s="51"/>
      <c r="QY4" s="51"/>
      <c r="QZ4" s="51"/>
      <c r="RA4" s="51"/>
      <c r="RB4" s="51"/>
      <c r="RC4" s="51"/>
      <c r="RD4" s="51"/>
      <c r="RE4" s="51"/>
      <c r="RF4" s="51"/>
      <c r="RG4" s="51"/>
      <c r="RH4" s="51"/>
      <c r="RI4" s="51"/>
      <c r="RJ4" s="51"/>
      <c r="RK4" s="51"/>
      <c r="RL4" s="51"/>
      <c r="RM4" s="51"/>
      <c r="RN4" s="51"/>
      <c r="RO4" s="51"/>
      <c r="RP4" s="51"/>
      <c r="RQ4" s="51"/>
      <c r="RR4" s="51"/>
      <c r="RS4" s="51"/>
      <c r="RT4" s="51"/>
      <c r="RU4" s="51"/>
      <c r="RV4" s="51"/>
      <c r="RW4" s="51"/>
      <c r="RX4" s="51"/>
      <c r="RY4" s="51"/>
      <c r="RZ4" s="51"/>
      <c r="SA4" s="51"/>
      <c r="SB4" s="51"/>
      <c r="SC4" s="51"/>
      <c r="SD4" s="51"/>
      <c r="SE4" s="51"/>
      <c r="SF4" s="51"/>
      <c r="SG4" s="51"/>
      <c r="SH4" s="51"/>
      <c r="SI4" s="51"/>
      <c r="SJ4" s="51"/>
      <c r="SK4" s="51"/>
      <c r="SL4" s="51"/>
      <c r="SM4" s="51"/>
      <c r="SN4" s="51"/>
      <c r="SO4" s="51"/>
      <c r="SP4" s="51"/>
      <c r="SQ4" s="51"/>
      <c r="SR4" s="51"/>
      <c r="SS4" s="51"/>
      <c r="ST4" s="51"/>
      <c r="SU4" s="51"/>
      <c r="SV4" s="51"/>
      <c r="SW4" s="51"/>
      <c r="SX4" s="51"/>
      <c r="SY4" s="51"/>
      <c r="SZ4" s="51"/>
      <c r="TA4" s="51"/>
      <c r="TB4" s="51"/>
      <c r="TC4" s="51"/>
      <c r="TD4" s="51"/>
      <c r="TE4" s="51"/>
      <c r="TF4" s="51"/>
      <c r="TG4" s="51"/>
      <c r="TH4" s="51"/>
      <c r="TI4" s="51"/>
      <c r="TJ4" s="51"/>
      <c r="TK4" s="51"/>
      <c r="TL4" s="51"/>
      <c r="TM4" s="51"/>
      <c r="TN4" s="51"/>
      <c r="TO4" s="51"/>
      <c r="TP4" s="51"/>
      <c r="TQ4" s="51"/>
      <c r="TR4" s="51"/>
      <c r="TS4" s="51"/>
      <c r="TT4" s="51"/>
      <c r="TU4" s="51"/>
      <c r="TV4" s="51"/>
      <c r="TW4" s="51"/>
      <c r="TX4" s="51"/>
      <c r="TY4" s="51"/>
      <c r="TZ4" s="51"/>
      <c r="UA4" s="51"/>
      <c r="UB4" s="51"/>
      <c r="UC4" s="51"/>
      <c r="UD4" s="51"/>
      <c r="UE4" s="51"/>
      <c r="UF4" s="51"/>
      <c r="UG4" s="51"/>
      <c r="UH4" s="51"/>
      <c r="UI4" s="51"/>
      <c r="UJ4" s="51"/>
      <c r="UK4" s="51"/>
      <c r="UL4" s="51"/>
      <c r="UM4" s="51"/>
      <c r="UN4" s="51"/>
      <c r="UO4" s="51"/>
      <c r="UP4" s="51"/>
      <c r="UQ4" s="51"/>
      <c r="UR4" s="51"/>
      <c r="US4" s="51"/>
      <c r="UT4" s="51"/>
      <c r="UU4" s="51"/>
      <c r="UV4" s="51"/>
      <c r="UW4" s="51"/>
      <c r="UX4" s="51"/>
      <c r="UY4" s="51"/>
      <c r="UZ4" s="51"/>
      <c r="VA4" s="51"/>
      <c r="VB4" s="51"/>
      <c r="VC4" s="51"/>
      <c r="VD4" s="51"/>
      <c r="VE4" s="51"/>
      <c r="VF4" s="51"/>
      <c r="VG4" s="51"/>
      <c r="VH4" s="51"/>
      <c r="VI4" s="51"/>
      <c r="VJ4" s="51"/>
      <c r="VK4" s="51"/>
      <c r="VL4" s="51"/>
      <c r="VM4" s="51"/>
      <c r="VN4" s="51"/>
      <c r="VO4" s="51"/>
      <c r="VP4" s="51"/>
      <c r="VQ4" s="51"/>
      <c r="VR4" s="51"/>
      <c r="VS4" s="51"/>
      <c r="VT4" s="51"/>
      <c r="VU4" s="51"/>
      <c r="VV4" s="51"/>
      <c r="VW4" s="51"/>
      <c r="VX4" s="51"/>
      <c r="VY4" s="51"/>
      <c r="VZ4" s="51"/>
      <c r="WA4" s="51"/>
      <c r="WB4" s="51"/>
      <c r="WC4" s="51"/>
      <c r="WD4" s="51"/>
      <c r="WE4" s="51"/>
      <c r="WF4" s="51"/>
      <c r="WG4" s="51"/>
      <c r="WH4" s="51"/>
      <c r="WI4" s="51"/>
      <c r="WJ4" s="51"/>
      <c r="WK4" s="51"/>
      <c r="WL4" s="51"/>
      <c r="WM4" s="51"/>
      <c r="WN4" s="51"/>
      <c r="WO4" s="51"/>
      <c r="WP4" s="51"/>
      <c r="WQ4" s="51"/>
      <c r="WR4" s="51"/>
      <c r="WS4" s="51"/>
      <c r="WT4" s="51"/>
      <c r="WU4" s="51"/>
      <c r="WV4" s="51"/>
      <c r="WW4" s="51"/>
      <c r="WX4" s="51"/>
      <c r="WY4" s="51"/>
      <c r="WZ4" s="51"/>
      <c r="XA4" s="51"/>
      <c r="XB4" s="51"/>
      <c r="XC4" s="51"/>
      <c r="XD4" s="51"/>
      <c r="XE4" s="51"/>
      <c r="XF4" s="51"/>
      <c r="XG4" s="51"/>
      <c r="XH4" s="51"/>
      <c r="XI4" s="51"/>
      <c r="XJ4" s="51"/>
      <c r="XK4" s="51"/>
      <c r="XL4" s="51"/>
      <c r="XM4" s="51"/>
      <c r="XN4" s="51"/>
      <c r="XO4" s="51"/>
      <c r="XP4" s="51"/>
      <c r="XQ4" s="51"/>
      <c r="XR4" s="51"/>
      <c r="XS4" s="51"/>
      <c r="XT4" s="51"/>
      <c r="XU4" s="51"/>
      <c r="XV4" s="51"/>
      <c r="XW4" s="51"/>
      <c r="XX4" s="51"/>
      <c r="XY4" s="51"/>
      <c r="XZ4" s="51"/>
      <c r="YA4" s="51"/>
      <c r="YB4" s="51"/>
      <c r="YC4" s="51"/>
      <c r="YD4" s="51"/>
      <c r="YE4" s="51"/>
      <c r="YF4" s="51"/>
      <c r="YG4" s="51"/>
      <c r="YH4" s="51"/>
      <c r="YI4" s="51"/>
      <c r="YJ4" s="51"/>
      <c r="YK4" s="51"/>
      <c r="YL4" s="51"/>
      <c r="YM4" s="51"/>
      <c r="YN4" s="51"/>
      <c r="YO4" s="51"/>
      <c r="YP4" s="51"/>
      <c r="YQ4" s="51"/>
      <c r="YR4" s="51"/>
      <c r="YS4" s="51"/>
      <c r="YT4" s="51"/>
      <c r="YU4" s="51"/>
      <c r="YV4" s="51"/>
      <c r="YW4" s="51"/>
      <c r="YX4" s="51"/>
      <c r="YY4" s="51"/>
      <c r="YZ4" s="51"/>
      <c r="ZA4" s="51"/>
      <c r="ZB4" s="51"/>
      <c r="ZC4" s="51"/>
      <c r="ZD4" s="51"/>
      <c r="ZE4" s="51"/>
      <c r="ZF4" s="51"/>
      <c r="ZG4" s="51"/>
      <c r="ZH4" s="51"/>
      <c r="ZI4" s="51"/>
      <c r="ZJ4" s="51"/>
      <c r="ZK4" s="51"/>
      <c r="ZL4" s="51"/>
      <c r="ZM4" s="51"/>
      <c r="ZN4" s="51"/>
      <c r="ZO4" s="51"/>
      <c r="ZP4" s="51"/>
      <c r="ZQ4" s="51"/>
      <c r="ZR4" s="51"/>
      <c r="ZS4" s="51"/>
      <c r="ZT4" s="51"/>
      <c r="ZU4" s="51"/>
      <c r="ZV4" s="51"/>
      <c r="ZW4" s="51"/>
      <c r="ZX4" s="51"/>
      <c r="ZY4" s="51"/>
      <c r="ZZ4" s="51"/>
      <c r="AAA4" s="51"/>
      <c r="AAB4" s="51"/>
      <c r="AAC4" s="51"/>
      <c r="AAD4" s="51"/>
      <c r="AAE4" s="51"/>
      <c r="AAF4" s="51"/>
      <c r="AAG4" s="51"/>
      <c r="AAH4" s="51"/>
      <c r="AAI4" s="51"/>
      <c r="AAJ4" s="51"/>
      <c r="AAK4" s="51"/>
      <c r="AAL4" s="51"/>
      <c r="AAM4" s="51"/>
      <c r="AAN4" s="51"/>
      <c r="AAO4" s="51"/>
      <c r="AAP4" s="51"/>
      <c r="AAQ4" s="51"/>
      <c r="AAR4" s="51"/>
      <c r="AAS4" s="51"/>
      <c r="AAT4" s="51"/>
      <c r="AAU4" s="51"/>
      <c r="AAV4" s="51"/>
      <c r="AAW4" s="51"/>
      <c r="AAX4" s="51"/>
      <c r="AAY4" s="51"/>
      <c r="AAZ4" s="51"/>
      <c r="ABA4" s="51"/>
      <c r="ABB4" s="51"/>
      <c r="ABC4" s="51"/>
      <c r="ABD4" s="51"/>
      <c r="ABE4" s="51"/>
      <c r="ABF4" s="51"/>
      <c r="ABG4" s="51"/>
      <c r="ABH4" s="51"/>
      <c r="ABI4" s="51"/>
      <c r="ABJ4" s="51"/>
      <c r="ABK4" s="51"/>
      <c r="ABL4" s="51"/>
      <c r="ABM4" s="51"/>
      <c r="ABN4" s="51"/>
      <c r="ABO4" s="51"/>
      <c r="ABP4" s="51"/>
      <c r="ABQ4" s="51"/>
      <c r="ABR4" s="51"/>
      <c r="ABS4" s="51"/>
      <c r="ABT4" s="51"/>
      <c r="ABU4" s="51"/>
      <c r="ABV4" s="51"/>
      <c r="ABW4" s="51"/>
      <c r="ABX4" s="51"/>
      <c r="ABY4" s="51"/>
      <c r="ABZ4" s="51"/>
      <c r="ACA4" s="51"/>
      <c r="ACB4" s="51"/>
      <c r="ACC4" s="51"/>
      <c r="ACD4" s="51"/>
      <c r="ACE4" s="51"/>
      <c r="ACF4" s="51"/>
      <c r="ACG4" s="51"/>
      <c r="ACH4" s="51"/>
      <c r="ACI4" s="51"/>
      <c r="ACJ4" s="51"/>
      <c r="ACK4" s="51"/>
      <c r="ACL4" s="51"/>
      <c r="ACM4" s="51"/>
      <c r="ACN4" s="51"/>
      <c r="ACO4" s="51"/>
      <c r="ACP4" s="51"/>
      <c r="ACQ4" s="51"/>
      <c r="ACR4" s="51"/>
      <c r="ACS4" s="51"/>
      <c r="ACT4" s="51"/>
      <c r="ACU4" s="51"/>
      <c r="ACV4" s="51"/>
      <c r="ACW4" s="51"/>
      <c r="ACX4" s="51"/>
      <c r="ACY4" s="51"/>
      <c r="ACZ4" s="51"/>
      <c r="ADA4" s="51"/>
      <c r="ADB4" s="51"/>
      <c r="ADC4" s="51"/>
      <c r="ADD4" s="51"/>
      <c r="ADE4" s="51"/>
      <c r="ADF4" s="51"/>
      <c r="ADG4" s="51"/>
      <c r="ADH4" s="51"/>
      <c r="ADI4" s="51"/>
      <c r="ADJ4" s="51"/>
      <c r="ADK4" s="51"/>
      <c r="ADL4" s="51"/>
      <c r="ADM4" s="51"/>
      <c r="ADN4" s="51"/>
      <c r="ADO4" s="51"/>
      <c r="ADP4" s="51"/>
      <c r="ADQ4" s="51"/>
      <c r="ADR4" s="51"/>
      <c r="ADS4" s="51"/>
      <c r="ADT4" s="51"/>
      <c r="ADU4" s="51"/>
      <c r="ADV4" s="51"/>
      <c r="ADW4" s="51"/>
      <c r="ADX4" s="51"/>
      <c r="ADY4" s="51"/>
      <c r="ADZ4" s="51"/>
      <c r="AEA4" s="51"/>
      <c r="AEB4" s="51"/>
      <c r="AEC4" s="51"/>
      <c r="AED4" s="51"/>
      <c r="AEE4" s="51"/>
      <c r="AEF4" s="51"/>
      <c r="AEG4" s="51"/>
      <c r="AEH4" s="51"/>
      <c r="AEI4" s="51"/>
      <c r="AEJ4" s="51"/>
      <c r="AEK4" s="51"/>
      <c r="AEL4" s="51"/>
      <c r="AEM4" s="51"/>
      <c r="AEN4" s="51"/>
      <c r="AEO4" s="51"/>
      <c r="AEP4" s="51"/>
      <c r="AEQ4" s="51"/>
      <c r="AER4" s="51"/>
      <c r="AES4" s="51"/>
      <c r="AET4" s="51"/>
      <c r="AEU4" s="51"/>
      <c r="AEV4" s="51"/>
      <c r="AEW4" s="51"/>
      <c r="AEX4" s="51"/>
      <c r="AEY4" s="51"/>
      <c r="AEZ4" s="51"/>
      <c r="AFA4" s="51"/>
      <c r="AFB4" s="51"/>
      <c r="AFC4" s="51"/>
      <c r="AFD4" s="51"/>
      <c r="AFE4" s="51"/>
      <c r="AFF4" s="51"/>
      <c r="AFG4" s="51"/>
      <c r="AFH4" s="51"/>
      <c r="AFI4" s="51"/>
      <c r="AFJ4" s="51"/>
      <c r="AFK4" s="51"/>
      <c r="AFL4" s="51"/>
      <c r="AFM4" s="51"/>
      <c r="AFN4" s="51"/>
      <c r="AFO4" s="51"/>
      <c r="AFP4" s="51"/>
      <c r="AFQ4" s="51"/>
      <c r="AFR4" s="51"/>
      <c r="AFS4" s="51"/>
      <c r="AFT4" s="51"/>
      <c r="AFU4" s="51"/>
      <c r="AFV4" s="51"/>
      <c r="AFW4" s="51"/>
      <c r="AFX4" s="51"/>
      <c r="AFY4" s="51"/>
      <c r="AFZ4" s="51"/>
      <c r="AGA4" s="51"/>
      <c r="AGB4" s="51"/>
      <c r="AGC4" s="51"/>
      <c r="AGD4" s="51"/>
      <c r="AGE4" s="51"/>
      <c r="AGF4" s="51"/>
      <c r="AGG4" s="51"/>
      <c r="AGH4" s="51"/>
      <c r="AGI4" s="51"/>
      <c r="AGJ4" s="51"/>
      <c r="AGK4" s="51"/>
      <c r="AGL4" s="51"/>
      <c r="AGM4" s="51"/>
      <c r="AGN4" s="51"/>
      <c r="AGO4" s="51"/>
      <c r="AGP4" s="51"/>
      <c r="AGQ4" s="51"/>
      <c r="AGR4" s="51"/>
      <c r="AGS4" s="51"/>
      <c r="AGT4" s="51"/>
      <c r="AGU4" s="51"/>
      <c r="AGV4" s="51"/>
      <c r="AGW4" s="51"/>
      <c r="AGX4" s="51"/>
      <c r="AGY4" s="51"/>
      <c r="AGZ4" s="51"/>
      <c r="AHA4" s="51"/>
      <c r="AHB4" s="51"/>
      <c r="AHC4" s="51"/>
      <c r="AHD4" s="51"/>
      <c r="AHE4" s="51"/>
      <c r="AHF4" s="51"/>
      <c r="AHG4" s="51"/>
      <c r="AHH4" s="51"/>
      <c r="AHI4" s="51"/>
      <c r="AHJ4" s="51"/>
      <c r="AHK4" s="51"/>
      <c r="AHL4" s="51"/>
      <c r="AHM4" s="51"/>
      <c r="AHN4" s="51"/>
      <c r="AHO4" s="51"/>
      <c r="AHP4" s="51"/>
      <c r="AHQ4" s="51"/>
      <c r="AHR4" s="51"/>
      <c r="AHS4" s="51"/>
      <c r="AHT4" s="51"/>
      <c r="AHU4" s="51"/>
      <c r="AHV4" s="51"/>
      <c r="AHW4" s="51"/>
      <c r="AHX4" s="51"/>
      <c r="AHY4" s="51"/>
      <c r="AHZ4" s="51"/>
      <c r="AIA4" s="51"/>
      <c r="AIB4" s="51"/>
      <c r="AIC4" s="51"/>
      <c r="AID4" s="51"/>
      <c r="AIE4" s="51"/>
      <c r="AIF4" s="51"/>
      <c r="AIG4" s="51"/>
      <c r="AIH4" s="51"/>
      <c r="AII4" s="51"/>
      <c r="AIJ4" s="51"/>
      <c r="AIK4" s="51"/>
      <c r="AIL4" s="51"/>
      <c r="AIM4" s="51"/>
      <c r="AIN4" s="51"/>
      <c r="AIO4" s="51"/>
      <c r="AIP4" s="51"/>
      <c r="AIQ4" s="51"/>
      <c r="AIR4" s="51"/>
      <c r="AIS4" s="51"/>
      <c r="AIT4" s="51"/>
      <c r="AIU4" s="51"/>
      <c r="AIV4" s="51"/>
      <c r="AIW4" s="51"/>
      <c r="AIX4" s="51"/>
      <c r="AIY4" s="51"/>
      <c r="AIZ4" s="51"/>
      <c r="AJA4" s="51"/>
      <c r="AJB4" s="51"/>
      <c r="AJC4" s="51"/>
      <c r="AJD4" s="51"/>
      <c r="AJE4" s="51"/>
      <c r="AJF4" s="51"/>
      <c r="AJG4" s="51"/>
      <c r="AJH4" s="51"/>
      <c r="AJI4" s="51"/>
      <c r="AJJ4" s="51"/>
      <c r="AJK4" s="51"/>
      <c r="AJL4" s="51"/>
      <c r="AJM4" s="51"/>
      <c r="AJN4" s="51"/>
      <c r="AJO4" s="51"/>
      <c r="AJP4" s="51"/>
      <c r="AJQ4" s="51"/>
      <c r="AJR4" s="51"/>
      <c r="AJS4" s="51"/>
      <c r="AJT4" s="51"/>
      <c r="AJU4" s="51"/>
      <c r="AJV4" s="51"/>
      <c r="AJW4" s="51"/>
      <c r="AJX4" s="51"/>
      <c r="AJY4" s="51"/>
      <c r="AJZ4" s="51"/>
      <c r="AKA4" s="51"/>
      <c r="AKB4" s="51"/>
      <c r="AKC4" s="51"/>
      <c r="AKD4" s="51"/>
      <c r="AKE4" s="51"/>
      <c r="AKF4" s="51"/>
      <c r="AKG4" s="51"/>
      <c r="AKH4" s="51"/>
      <c r="AKI4" s="51"/>
      <c r="AKJ4" s="51"/>
      <c r="AKK4" s="51"/>
      <c r="AKL4" s="51"/>
      <c r="AKM4" s="51"/>
      <c r="AKN4" s="51"/>
      <c r="AKO4" s="51"/>
      <c r="AKP4" s="51"/>
      <c r="AKQ4" s="51"/>
      <c r="AKR4" s="51"/>
      <c r="AKS4" s="51"/>
      <c r="AKT4" s="51"/>
      <c r="AKU4" s="51"/>
      <c r="AKV4" s="51"/>
      <c r="AKW4" s="51"/>
      <c r="AKX4" s="51"/>
      <c r="AKY4" s="51"/>
      <c r="AKZ4" s="51"/>
      <c r="ALA4" s="51"/>
      <c r="ALB4" s="52"/>
      <c r="ALC4" s="52"/>
      <c r="ALD4" s="52"/>
      <c r="ALE4" s="52"/>
      <c r="ALF4" s="52"/>
      <c r="ALG4" s="52"/>
      <c r="ALH4" s="52"/>
      <c r="ALI4" s="52"/>
      <c r="ALJ4" s="52"/>
      <c r="ALK4" s="52"/>
      <c r="ALL4" s="52"/>
      <c r="ALM4" s="52"/>
      <c r="ALN4" s="52"/>
      <c r="ALO4" s="52"/>
      <c r="ALP4" s="52"/>
      <c r="ALQ4" s="52"/>
      <c r="ALR4" s="52"/>
      <c r="ALS4" s="52"/>
      <c r="ALT4" s="52"/>
      <c r="ALU4" s="52"/>
      <c r="ALV4" s="52"/>
    </row>
    <row r="5" spans="1:1010" ht="17.100000000000001" customHeight="1">
      <c r="A5" s="334"/>
      <c r="B5" s="326" t="s">
        <v>102</v>
      </c>
      <c r="C5" s="326"/>
      <c r="D5" s="54">
        <f>365*D3*D4</f>
        <v>35770</v>
      </c>
      <c r="E5" s="326" t="s">
        <v>103</v>
      </c>
      <c r="F5" s="326"/>
      <c r="G5" s="326"/>
      <c r="H5" s="207">
        <f>365*H3*H4</f>
        <v>35770</v>
      </c>
      <c r="I5" s="216">
        <f>'Anlage A4'!I63</f>
        <v>0.5</v>
      </c>
      <c r="J5" s="338" t="s">
        <v>104</v>
      </c>
      <c r="K5" s="338"/>
      <c r="L5" s="338"/>
      <c r="M5" s="338"/>
      <c r="N5" s="327" t="s">
        <v>105</v>
      </c>
      <c r="O5" s="327"/>
      <c r="P5" s="327"/>
      <c r="Q5" s="215">
        <f>'Anlage A1'!F5</f>
        <v>45658</v>
      </c>
      <c r="R5" s="243" t="s">
        <v>66</v>
      </c>
      <c r="S5" s="55">
        <f>'Anlage A1'!H5</f>
        <v>46022</v>
      </c>
      <c r="T5" s="333"/>
      <c r="U5" s="333"/>
      <c r="V5" s="333"/>
      <c r="W5" s="333"/>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row>
    <row r="6" spans="1:1010" ht="55.35" customHeight="1">
      <c r="A6" s="56"/>
      <c r="B6" s="57" t="s">
        <v>106</v>
      </c>
      <c r="C6" s="244" t="s">
        <v>107</v>
      </c>
      <c r="D6" s="244" t="s">
        <v>108</v>
      </c>
      <c r="E6" s="244" t="s">
        <v>109</v>
      </c>
      <c r="F6" s="323" t="s">
        <v>110</v>
      </c>
      <c r="G6" s="323"/>
      <c r="H6" s="244" t="s">
        <v>111</v>
      </c>
      <c r="I6" s="208" t="s">
        <v>112</v>
      </c>
      <c r="J6" s="323" t="s">
        <v>113</v>
      </c>
      <c r="K6" s="323"/>
      <c r="L6" s="323" t="s">
        <v>114</v>
      </c>
      <c r="M6" s="323"/>
      <c r="N6" s="323" t="s">
        <v>115</v>
      </c>
      <c r="O6" s="323"/>
      <c r="P6" s="323" t="s">
        <v>116</v>
      </c>
      <c r="Q6" s="323"/>
      <c r="R6" s="244" t="s">
        <v>117</v>
      </c>
      <c r="S6" s="244" t="s">
        <v>118</v>
      </c>
      <c r="T6" s="244" t="s">
        <v>119</v>
      </c>
      <c r="U6" s="244" t="s">
        <v>120</v>
      </c>
      <c r="V6" s="244" t="s">
        <v>121</v>
      </c>
      <c r="W6" s="244" t="s">
        <v>122</v>
      </c>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c r="IW6" s="58"/>
      <c r="IX6" s="58"/>
      <c r="IY6" s="58"/>
      <c r="IZ6" s="58"/>
      <c r="JA6" s="58"/>
      <c r="JB6" s="58"/>
      <c r="JC6" s="58"/>
      <c r="JD6" s="58"/>
      <c r="JE6" s="58"/>
      <c r="JF6" s="58"/>
      <c r="JG6" s="58"/>
      <c r="JH6" s="58"/>
      <c r="JI6" s="58"/>
      <c r="JJ6" s="58"/>
      <c r="JK6" s="58"/>
      <c r="JL6" s="58"/>
      <c r="JM6" s="58"/>
      <c r="JN6" s="58"/>
      <c r="JO6" s="58"/>
      <c r="JP6" s="58"/>
      <c r="JQ6" s="58"/>
      <c r="JR6" s="58"/>
      <c r="JS6" s="58"/>
      <c r="JT6" s="58"/>
      <c r="JU6" s="58"/>
      <c r="JV6" s="58"/>
      <c r="JW6" s="58"/>
      <c r="JX6" s="58"/>
      <c r="JY6" s="58"/>
      <c r="JZ6" s="58"/>
      <c r="KA6" s="58"/>
      <c r="KB6" s="58"/>
      <c r="KC6" s="58"/>
      <c r="KD6" s="58"/>
      <c r="KE6" s="58"/>
      <c r="KF6" s="58"/>
      <c r="KG6" s="58"/>
      <c r="KH6" s="58"/>
      <c r="KI6" s="58"/>
      <c r="KJ6" s="58"/>
      <c r="KK6" s="58"/>
      <c r="KL6" s="58"/>
      <c r="KM6" s="58"/>
      <c r="KN6" s="58"/>
      <c r="KO6" s="58"/>
      <c r="KP6" s="58"/>
      <c r="KQ6" s="58"/>
      <c r="KR6" s="58"/>
      <c r="KS6" s="58"/>
      <c r="KT6" s="58"/>
      <c r="KU6" s="58"/>
      <c r="KV6" s="58"/>
      <c r="KW6" s="58"/>
      <c r="KX6" s="58"/>
      <c r="KY6" s="58"/>
      <c r="KZ6" s="58"/>
      <c r="LA6" s="58"/>
      <c r="LB6" s="58"/>
      <c r="LC6" s="58"/>
      <c r="LD6" s="58"/>
      <c r="LE6" s="58"/>
      <c r="LF6" s="58"/>
      <c r="LG6" s="58"/>
      <c r="LH6" s="58"/>
      <c r="LI6" s="58"/>
      <c r="LJ6" s="58"/>
      <c r="LK6" s="58"/>
      <c r="LL6" s="58"/>
      <c r="LM6" s="58"/>
      <c r="LN6" s="58"/>
      <c r="LO6" s="58"/>
      <c r="LP6" s="58"/>
      <c r="LQ6" s="58"/>
      <c r="LR6" s="58"/>
      <c r="LS6" s="58"/>
      <c r="LT6" s="58"/>
      <c r="LU6" s="58"/>
      <c r="LV6" s="58"/>
      <c r="LW6" s="58"/>
      <c r="LX6" s="58"/>
      <c r="LY6" s="58"/>
      <c r="LZ6" s="58"/>
      <c r="MA6" s="58"/>
      <c r="MB6" s="58"/>
      <c r="MC6" s="58"/>
      <c r="MD6" s="58"/>
      <c r="ME6" s="58"/>
      <c r="MF6" s="58"/>
      <c r="MG6" s="58"/>
      <c r="MH6" s="58"/>
      <c r="MI6" s="58"/>
      <c r="MJ6" s="58"/>
      <c r="MK6" s="58"/>
      <c r="ML6" s="58"/>
      <c r="MM6" s="58"/>
      <c r="MN6" s="58"/>
      <c r="MO6" s="58"/>
      <c r="MP6" s="58"/>
      <c r="MQ6" s="58"/>
      <c r="MR6" s="58"/>
      <c r="MS6" s="58"/>
      <c r="MT6" s="58"/>
      <c r="MU6" s="58"/>
      <c r="MV6" s="58"/>
      <c r="MW6" s="58"/>
      <c r="MX6" s="58"/>
      <c r="MY6" s="58"/>
      <c r="MZ6" s="58"/>
      <c r="NA6" s="58"/>
      <c r="NB6" s="58"/>
      <c r="NC6" s="58"/>
      <c r="ND6" s="58"/>
      <c r="NE6" s="58"/>
      <c r="NF6" s="58"/>
      <c r="NG6" s="58"/>
      <c r="NH6" s="58"/>
      <c r="NI6" s="58"/>
      <c r="NJ6" s="58"/>
      <c r="NK6" s="58"/>
      <c r="NL6" s="58"/>
      <c r="NM6" s="58"/>
      <c r="NN6" s="58"/>
      <c r="NO6" s="58"/>
      <c r="NP6" s="58"/>
      <c r="NQ6" s="58"/>
      <c r="NR6" s="58"/>
      <c r="NS6" s="58"/>
      <c r="NT6" s="58"/>
      <c r="NU6" s="58"/>
      <c r="NV6" s="58"/>
      <c r="NW6" s="58"/>
      <c r="NX6" s="58"/>
      <c r="NY6" s="58"/>
      <c r="NZ6" s="58"/>
      <c r="OA6" s="58"/>
      <c r="OB6" s="58"/>
      <c r="OC6" s="58"/>
      <c r="OD6" s="58"/>
      <c r="OE6" s="58"/>
      <c r="OF6" s="58"/>
      <c r="OG6" s="58"/>
      <c r="OH6" s="58"/>
      <c r="OI6" s="58"/>
      <c r="OJ6" s="58"/>
      <c r="OK6" s="58"/>
      <c r="OL6" s="58"/>
      <c r="OM6" s="58"/>
      <c r="ON6" s="58"/>
      <c r="OO6" s="58"/>
      <c r="OP6" s="58"/>
      <c r="OQ6" s="58"/>
      <c r="OR6" s="58"/>
      <c r="OS6" s="58"/>
      <c r="OT6" s="58"/>
      <c r="OU6" s="58"/>
      <c r="OV6" s="58"/>
      <c r="OW6" s="58"/>
      <c r="OX6" s="58"/>
      <c r="OY6" s="58"/>
      <c r="OZ6" s="58"/>
      <c r="PA6" s="58"/>
      <c r="PB6" s="58"/>
      <c r="PC6" s="58"/>
      <c r="PD6" s="58"/>
      <c r="PE6" s="58"/>
      <c r="PF6" s="58"/>
      <c r="PG6" s="58"/>
      <c r="PH6" s="58"/>
      <c r="PI6" s="58"/>
      <c r="PJ6" s="58"/>
      <c r="PK6" s="58"/>
      <c r="PL6" s="58"/>
      <c r="PM6" s="58"/>
      <c r="PN6" s="58"/>
      <c r="PO6" s="58"/>
      <c r="PP6" s="58"/>
      <c r="PQ6" s="58"/>
      <c r="PR6" s="58"/>
      <c r="PS6" s="58"/>
      <c r="PT6" s="58"/>
      <c r="PU6" s="58"/>
      <c r="PV6" s="58"/>
      <c r="PW6" s="58"/>
      <c r="PX6" s="58"/>
      <c r="PY6" s="58"/>
      <c r="PZ6" s="58"/>
      <c r="QA6" s="58"/>
      <c r="QB6" s="58"/>
      <c r="QC6" s="58"/>
      <c r="QD6" s="58"/>
      <c r="QE6" s="58"/>
      <c r="QF6" s="58"/>
      <c r="QG6" s="58"/>
      <c r="QH6" s="58"/>
      <c r="QI6" s="58"/>
      <c r="QJ6" s="58"/>
      <c r="QK6" s="58"/>
      <c r="QL6" s="58"/>
      <c r="QM6" s="58"/>
      <c r="QN6" s="58"/>
      <c r="QO6" s="58"/>
      <c r="QP6" s="58"/>
      <c r="QQ6" s="58"/>
      <c r="QR6" s="58"/>
      <c r="QS6" s="58"/>
      <c r="QT6" s="58"/>
      <c r="QU6" s="58"/>
      <c r="QV6" s="58"/>
      <c r="QW6" s="58"/>
      <c r="QX6" s="58"/>
      <c r="QY6" s="58"/>
      <c r="QZ6" s="58"/>
      <c r="RA6" s="58"/>
      <c r="RB6" s="58"/>
      <c r="RC6" s="58"/>
      <c r="RD6" s="58"/>
      <c r="RE6" s="58"/>
      <c r="RF6" s="58"/>
      <c r="RG6" s="58"/>
      <c r="RH6" s="58"/>
      <c r="RI6" s="58"/>
      <c r="RJ6" s="58"/>
      <c r="RK6" s="58"/>
      <c r="RL6" s="58"/>
      <c r="RM6" s="58"/>
      <c r="RN6" s="58"/>
      <c r="RO6" s="58"/>
      <c r="RP6" s="58"/>
      <c r="RQ6" s="58"/>
      <c r="RR6" s="58"/>
      <c r="RS6" s="58"/>
      <c r="RT6" s="58"/>
      <c r="RU6" s="58"/>
      <c r="RV6" s="58"/>
      <c r="RW6" s="58"/>
      <c r="RX6" s="58"/>
      <c r="RY6" s="58"/>
      <c r="RZ6" s="58"/>
      <c r="SA6" s="58"/>
      <c r="SB6" s="58"/>
      <c r="SC6" s="58"/>
      <c r="SD6" s="58"/>
      <c r="SE6" s="58"/>
      <c r="SF6" s="58"/>
      <c r="SG6" s="58"/>
      <c r="SH6" s="58"/>
      <c r="SI6" s="58"/>
      <c r="SJ6" s="58"/>
      <c r="SK6" s="58"/>
      <c r="SL6" s="58"/>
      <c r="SM6" s="58"/>
      <c r="SN6" s="58"/>
      <c r="SO6" s="58"/>
      <c r="SP6" s="58"/>
      <c r="SQ6" s="58"/>
      <c r="SR6" s="58"/>
      <c r="SS6" s="58"/>
      <c r="ST6" s="58"/>
      <c r="SU6" s="58"/>
      <c r="SV6" s="58"/>
      <c r="SW6" s="58"/>
      <c r="SX6" s="58"/>
      <c r="SY6" s="58"/>
      <c r="SZ6" s="58"/>
      <c r="TA6" s="58"/>
      <c r="TB6" s="58"/>
      <c r="TC6" s="58"/>
      <c r="TD6" s="58"/>
      <c r="TE6" s="58"/>
      <c r="TF6" s="58"/>
      <c r="TG6" s="58"/>
      <c r="TH6" s="58"/>
      <c r="TI6" s="58"/>
      <c r="TJ6" s="58"/>
      <c r="TK6" s="58"/>
      <c r="TL6" s="58"/>
      <c r="TM6" s="58"/>
      <c r="TN6" s="58"/>
      <c r="TO6" s="58"/>
      <c r="TP6" s="58"/>
      <c r="TQ6" s="58"/>
      <c r="TR6" s="58"/>
      <c r="TS6" s="58"/>
      <c r="TT6" s="58"/>
      <c r="TU6" s="58"/>
      <c r="TV6" s="58"/>
      <c r="TW6" s="58"/>
      <c r="TX6" s="58"/>
      <c r="TY6" s="58"/>
      <c r="TZ6" s="58"/>
      <c r="UA6" s="58"/>
      <c r="UB6" s="58"/>
      <c r="UC6" s="58"/>
      <c r="UD6" s="58"/>
      <c r="UE6" s="58"/>
      <c r="UF6" s="58"/>
      <c r="UG6" s="58"/>
      <c r="UH6" s="58"/>
      <c r="UI6" s="58"/>
      <c r="UJ6" s="58"/>
      <c r="UK6" s="58"/>
      <c r="UL6" s="58"/>
      <c r="UM6" s="58"/>
      <c r="UN6" s="58"/>
      <c r="UO6" s="58"/>
      <c r="UP6" s="58"/>
      <c r="UQ6" s="58"/>
      <c r="UR6" s="58"/>
      <c r="US6" s="58"/>
      <c r="UT6" s="58"/>
      <c r="UU6" s="58"/>
      <c r="UV6" s="58"/>
      <c r="UW6" s="58"/>
      <c r="UX6" s="58"/>
      <c r="UY6" s="58"/>
      <c r="UZ6" s="58"/>
      <c r="VA6" s="58"/>
      <c r="VB6" s="58"/>
      <c r="VC6" s="58"/>
      <c r="VD6" s="58"/>
      <c r="VE6" s="58"/>
      <c r="VF6" s="58"/>
      <c r="VG6" s="58"/>
      <c r="VH6" s="58"/>
      <c r="VI6" s="58"/>
      <c r="VJ6" s="58"/>
      <c r="VK6" s="58"/>
      <c r="VL6" s="58"/>
      <c r="VM6" s="58"/>
      <c r="VN6" s="58"/>
      <c r="VO6" s="58"/>
      <c r="VP6" s="58"/>
      <c r="VQ6" s="58"/>
      <c r="VR6" s="58"/>
      <c r="VS6" s="58"/>
      <c r="VT6" s="58"/>
      <c r="VU6" s="58"/>
      <c r="VV6" s="58"/>
      <c r="VW6" s="58"/>
      <c r="VX6" s="58"/>
      <c r="VY6" s="58"/>
      <c r="VZ6" s="58"/>
      <c r="WA6" s="58"/>
      <c r="WB6" s="58"/>
      <c r="WC6" s="58"/>
      <c r="WD6" s="58"/>
      <c r="WE6" s="58"/>
      <c r="WF6" s="58"/>
      <c r="WG6" s="58"/>
      <c r="WH6" s="58"/>
      <c r="WI6" s="58"/>
      <c r="WJ6" s="58"/>
      <c r="WK6" s="58"/>
      <c r="WL6" s="58"/>
      <c r="WM6" s="58"/>
      <c r="WN6" s="58"/>
      <c r="WO6" s="58"/>
      <c r="WP6" s="58"/>
      <c r="WQ6" s="58"/>
      <c r="WR6" s="58"/>
      <c r="WS6" s="58"/>
      <c r="WT6" s="58"/>
      <c r="WU6" s="58"/>
      <c r="WV6" s="58"/>
      <c r="WW6" s="58"/>
      <c r="WX6" s="58"/>
      <c r="WY6" s="58"/>
      <c r="WZ6" s="58"/>
      <c r="XA6" s="58"/>
      <c r="XB6" s="58"/>
      <c r="XC6" s="58"/>
      <c r="XD6" s="58"/>
      <c r="XE6" s="58"/>
      <c r="XF6" s="58"/>
      <c r="XG6" s="58"/>
      <c r="XH6" s="58"/>
      <c r="XI6" s="58"/>
      <c r="XJ6" s="58"/>
      <c r="XK6" s="58"/>
      <c r="XL6" s="58"/>
      <c r="XM6" s="58"/>
      <c r="XN6" s="58"/>
      <c r="XO6" s="58"/>
      <c r="XP6" s="58"/>
      <c r="XQ6" s="58"/>
      <c r="XR6" s="58"/>
      <c r="XS6" s="58"/>
      <c r="XT6" s="58"/>
      <c r="XU6" s="58"/>
      <c r="XV6" s="58"/>
      <c r="XW6" s="58"/>
      <c r="XX6" s="58"/>
      <c r="XY6" s="58"/>
      <c r="XZ6" s="58"/>
      <c r="YA6" s="58"/>
      <c r="YB6" s="58"/>
      <c r="YC6" s="58"/>
      <c r="YD6" s="58"/>
      <c r="YE6" s="58"/>
      <c r="YF6" s="58"/>
      <c r="YG6" s="58"/>
      <c r="YH6" s="58"/>
      <c r="YI6" s="58"/>
      <c r="YJ6" s="58"/>
      <c r="YK6" s="58"/>
      <c r="YL6" s="58"/>
      <c r="YM6" s="58"/>
      <c r="YN6" s="58"/>
      <c r="YO6" s="58"/>
      <c r="YP6" s="58"/>
      <c r="YQ6" s="58"/>
      <c r="YR6" s="58"/>
      <c r="YS6" s="58"/>
      <c r="YT6" s="58"/>
      <c r="YU6" s="58"/>
      <c r="YV6" s="58"/>
      <c r="YW6" s="58"/>
      <c r="YX6" s="58"/>
      <c r="YY6" s="58"/>
      <c r="YZ6" s="58"/>
      <c r="ZA6" s="58"/>
      <c r="ZB6" s="58"/>
      <c r="ZC6" s="58"/>
      <c r="ZD6" s="58"/>
      <c r="ZE6" s="58"/>
      <c r="ZF6" s="58"/>
      <c r="ZG6" s="58"/>
      <c r="ZH6" s="58"/>
      <c r="ZI6" s="58"/>
      <c r="ZJ6" s="58"/>
      <c r="ZK6" s="58"/>
      <c r="ZL6" s="58"/>
      <c r="ZM6" s="58"/>
      <c r="ZN6" s="58"/>
      <c r="ZO6" s="58"/>
      <c r="ZP6" s="58"/>
      <c r="ZQ6" s="58"/>
      <c r="ZR6" s="58"/>
      <c r="ZS6" s="58"/>
      <c r="ZT6" s="58"/>
      <c r="ZU6" s="58"/>
      <c r="ZV6" s="58"/>
      <c r="ZW6" s="58"/>
      <c r="ZX6" s="58"/>
      <c r="ZY6" s="58"/>
      <c r="ZZ6" s="58"/>
      <c r="AAA6" s="58"/>
      <c r="AAB6" s="58"/>
      <c r="AAC6" s="58"/>
      <c r="AAD6" s="58"/>
      <c r="AAE6" s="58"/>
      <c r="AAF6" s="58"/>
      <c r="AAG6" s="58"/>
      <c r="AAH6" s="58"/>
      <c r="AAI6" s="58"/>
      <c r="AAJ6" s="58"/>
      <c r="AAK6" s="58"/>
      <c r="AAL6" s="58"/>
      <c r="AAM6" s="58"/>
      <c r="AAN6" s="58"/>
      <c r="AAO6" s="58"/>
      <c r="AAP6" s="58"/>
      <c r="AAQ6" s="58"/>
      <c r="AAR6" s="58"/>
      <c r="AAS6" s="58"/>
      <c r="AAT6" s="58"/>
      <c r="AAU6" s="58"/>
      <c r="AAV6" s="58"/>
      <c r="AAW6" s="58"/>
      <c r="AAX6" s="58"/>
      <c r="AAY6" s="58"/>
      <c r="AAZ6" s="58"/>
      <c r="ABA6" s="58"/>
      <c r="ABB6" s="58"/>
      <c r="ABC6" s="58"/>
      <c r="ABD6" s="58"/>
      <c r="ABE6" s="58"/>
      <c r="ABF6" s="58"/>
      <c r="ABG6" s="58"/>
      <c r="ABH6" s="58"/>
      <c r="ABI6" s="58"/>
      <c r="ABJ6" s="58"/>
      <c r="ABK6" s="58"/>
      <c r="ABL6" s="58"/>
      <c r="ABM6" s="58"/>
      <c r="ABN6" s="58"/>
      <c r="ABO6" s="58"/>
      <c r="ABP6" s="58"/>
      <c r="ABQ6" s="58"/>
      <c r="ABR6" s="58"/>
      <c r="ABS6" s="58"/>
      <c r="ABT6" s="58"/>
      <c r="ABU6" s="58"/>
      <c r="ABV6" s="58"/>
      <c r="ABW6" s="58"/>
      <c r="ABX6" s="58"/>
      <c r="ABY6" s="58"/>
      <c r="ABZ6" s="58"/>
      <c r="ACA6" s="58"/>
      <c r="ACB6" s="58"/>
      <c r="ACC6" s="58"/>
      <c r="ACD6" s="58"/>
      <c r="ACE6" s="58"/>
      <c r="ACF6" s="58"/>
      <c r="ACG6" s="58"/>
      <c r="ACH6" s="58"/>
      <c r="ACI6" s="58"/>
      <c r="ACJ6" s="58"/>
      <c r="ACK6" s="58"/>
      <c r="ACL6" s="58"/>
      <c r="ACM6" s="58"/>
      <c r="ACN6" s="58"/>
      <c r="ACO6" s="58"/>
      <c r="ACP6" s="58"/>
      <c r="ACQ6" s="58"/>
      <c r="ACR6" s="58"/>
      <c r="ACS6" s="58"/>
      <c r="ACT6" s="58"/>
      <c r="ACU6" s="58"/>
      <c r="ACV6" s="58"/>
      <c r="ACW6" s="58"/>
      <c r="ACX6" s="58"/>
      <c r="ACY6" s="58"/>
      <c r="ACZ6" s="58"/>
      <c r="ADA6" s="58"/>
      <c r="ADB6" s="58"/>
      <c r="ADC6" s="58"/>
      <c r="ADD6" s="58"/>
      <c r="ADE6" s="58"/>
      <c r="ADF6" s="58"/>
      <c r="ADG6" s="58"/>
      <c r="ADH6" s="58"/>
      <c r="ADI6" s="58"/>
      <c r="ADJ6" s="58"/>
      <c r="ADK6" s="58"/>
      <c r="ADL6" s="58"/>
      <c r="ADM6" s="58"/>
      <c r="ADN6" s="58"/>
      <c r="ADO6" s="58"/>
      <c r="ADP6" s="58"/>
      <c r="ADQ6" s="58"/>
      <c r="ADR6" s="58"/>
      <c r="ADS6" s="58"/>
      <c r="ADT6" s="58"/>
      <c r="ADU6" s="58"/>
      <c r="ADV6" s="58"/>
      <c r="ADW6" s="58"/>
      <c r="ADX6" s="58"/>
      <c r="ADY6" s="58"/>
      <c r="ADZ6" s="58"/>
      <c r="AEA6" s="58"/>
      <c r="AEB6" s="58"/>
      <c r="AEC6" s="58"/>
      <c r="AED6" s="58"/>
      <c r="AEE6" s="58"/>
      <c r="AEF6" s="58"/>
      <c r="AEG6" s="58"/>
      <c r="AEH6" s="58"/>
      <c r="AEI6" s="58"/>
      <c r="AEJ6" s="58"/>
      <c r="AEK6" s="58"/>
      <c r="AEL6" s="58"/>
      <c r="AEM6" s="58"/>
      <c r="AEN6" s="58"/>
      <c r="AEO6" s="58"/>
      <c r="AEP6" s="58"/>
      <c r="AEQ6" s="58"/>
      <c r="AER6" s="58"/>
      <c r="AES6" s="58"/>
      <c r="AET6" s="58"/>
      <c r="AEU6" s="58"/>
      <c r="AEV6" s="58"/>
      <c r="AEW6" s="58"/>
      <c r="AEX6" s="58"/>
      <c r="AEY6" s="58"/>
      <c r="AEZ6" s="58"/>
      <c r="AFA6" s="58"/>
      <c r="AFB6" s="58"/>
      <c r="AFC6" s="58"/>
      <c r="AFD6" s="58"/>
      <c r="AFE6" s="58"/>
      <c r="AFF6" s="58"/>
      <c r="AFG6" s="58"/>
      <c r="AFH6" s="58"/>
      <c r="AFI6" s="58"/>
      <c r="AFJ6" s="58"/>
      <c r="AFK6" s="58"/>
      <c r="AFL6" s="58"/>
      <c r="AFM6" s="58"/>
      <c r="AFN6" s="58"/>
      <c r="AFO6" s="58"/>
      <c r="AFP6" s="58"/>
      <c r="AFQ6" s="58"/>
      <c r="AFR6" s="58"/>
      <c r="AFS6" s="58"/>
      <c r="AFT6" s="58"/>
      <c r="AFU6" s="58"/>
      <c r="AFV6" s="58"/>
      <c r="AFW6" s="58"/>
      <c r="AFX6" s="58"/>
      <c r="AFY6" s="58"/>
      <c r="AFZ6" s="58"/>
      <c r="AGA6" s="58"/>
      <c r="AGB6" s="58"/>
      <c r="AGC6" s="58"/>
      <c r="AGD6" s="58"/>
      <c r="AGE6" s="58"/>
      <c r="AGF6" s="58"/>
      <c r="AGG6" s="58"/>
      <c r="AGH6" s="58"/>
      <c r="AGI6" s="58"/>
      <c r="AGJ6" s="58"/>
      <c r="AGK6" s="58"/>
      <c r="AGL6" s="58"/>
      <c r="AGM6" s="58"/>
      <c r="AGN6" s="58"/>
      <c r="AGO6" s="58"/>
      <c r="AGP6" s="58"/>
      <c r="AGQ6" s="58"/>
      <c r="AGR6" s="58"/>
      <c r="AGS6" s="58"/>
      <c r="AGT6" s="58"/>
      <c r="AGU6" s="58"/>
      <c r="AGV6" s="58"/>
      <c r="AGW6" s="58"/>
      <c r="AGX6" s="58"/>
      <c r="AGY6" s="58"/>
      <c r="AGZ6" s="58"/>
      <c r="AHA6" s="58"/>
      <c r="AHB6" s="58"/>
      <c r="AHC6" s="58"/>
      <c r="AHD6" s="58"/>
      <c r="AHE6" s="58"/>
      <c r="AHF6" s="58"/>
      <c r="AHG6" s="58"/>
      <c r="AHH6" s="58"/>
      <c r="AHI6" s="58"/>
      <c r="AHJ6" s="58"/>
      <c r="AHK6" s="58"/>
      <c r="AHL6" s="58"/>
      <c r="AHM6" s="58"/>
      <c r="AHN6" s="58"/>
      <c r="AHO6" s="58"/>
      <c r="AHP6" s="58"/>
      <c r="AHQ6" s="58"/>
      <c r="AHR6" s="58"/>
      <c r="AHS6" s="58"/>
      <c r="AHT6" s="58"/>
      <c r="AHU6" s="58"/>
      <c r="AHV6" s="58"/>
      <c r="AHW6" s="58"/>
      <c r="AHX6" s="58"/>
      <c r="AHY6" s="58"/>
      <c r="AHZ6" s="58"/>
      <c r="AIA6" s="58"/>
      <c r="AIB6" s="58"/>
      <c r="AIC6" s="58"/>
      <c r="AID6" s="58"/>
      <c r="AIE6" s="58"/>
      <c r="AIF6" s="58"/>
      <c r="AIG6" s="58"/>
      <c r="AIH6" s="58"/>
      <c r="AII6" s="58"/>
      <c r="AIJ6" s="58"/>
      <c r="AIK6" s="58"/>
      <c r="AIL6" s="58"/>
      <c r="AIM6" s="58"/>
      <c r="AIN6" s="58"/>
      <c r="AIO6" s="58"/>
      <c r="AIP6" s="58"/>
      <c r="AIQ6" s="58"/>
      <c r="AIR6" s="58"/>
      <c r="AIS6" s="58"/>
      <c r="AIT6" s="58"/>
      <c r="AIU6" s="58"/>
      <c r="AIV6" s="58"/>
      <c r="AIW6" s="58"/>
      <c r="AIX6" s="58"/>
      <c r="AIY6" s="58"/>
      <c r="AIZ6" s="58"/>
      <c r="AJA6" s="58"/>
      <c r="AJB6" s="58"/>
      <c r="AJC6" s="58"/>
      <c r="AJD6" s="58"/>
      <c r="AJE6" s="58"/>
      <c r="AJF6" s="58"/>
      <c r="AJG6" s="58"/>
      <c r="AJH6" s="58"/>
      <c r="AJI6" s="58"/>
      <c r="AJJ6" s="58"/>
      <c r="AJK6" s="58"/>
      <c r="AJL6" s="58"/>
      <c r="AJM6" s="58"/>
      <c r="AJN6" s="58"/>
      <c r="AJO6" s="58"/>
      <c r="AJP6" s="58"/>
      <c r="AJQ6" s="58"/>
      <c r="AJR6" s="58"/>
      <c r="AJS6" s="58"/>
      <c r="AJT6" s="58"/>
      <c r="AJU6" s="58"/>
      <c r="AJV6" s="58"/>
      <c r="AJW6" s="58"/>
      <c r="AJX6" s="58"/>
      <c r="AJY6" s="58"/>
      <c r="AJZ6" s="58"/>
      <c r="AKA6" s="58"/>
      <c r="AKB6" s="58"/>
      <c r="AKC6" s="58"/>
      <c r="AKD6" s="58"/>
      <c r="AKE6" s="58"/>
      <c r="AKF6" s="58"/>
      <c r="AKG6" s="58"/>
      <c r="AKH6" s="58"/>
      <c r="AKI6" s="58"/>
      <c r="AKJ6" s="58"/>
      <c r="AKK6" s="58"/>
      <c r="AKL6" s="58"/>
      <c r="AKM6" s="58"/>
      <c r="AKN6" s="58"/>
      <c r="AKO6" s="58"/>
      <c r="AKP6" s="58"/>
      <c r="AKQ6" s="58"/>
      <c r="AKR6" s="58"/>
      <c r="AKS6" s="58"/>
      <c r="AKT6" s="58"/>
      <c r="AKU6" s="58"/>
      <c r="AKV6" s="58"/>
      <c r="AKW6" s="58"/>
      <c r="AKX6" s="58"/>
      <c r="AKY6" s="58"/>
      <c r="AKZ6" s="58"/>
      <c r="ALA6" s="58"/>
    </row>
    <row r="7" spans="1:1010" ht="31.35" customHeight="1">
      <c r="A7" s="59"/>
      <c r="B7" s="60"/>
      <c r="C7" s="244" t="s">
        <v>123</v>
      </c>
      <c r="D7" s="244" t="s">
        <v>124</v>
      </c>
      <c r="E7" s="244" t="s">
        <v>125</v>
      </c>
      <c r="F7" s="61" t="s">
        <v>126</v>
      </c>
      <c r="G7" s="61" t="s">
        <v>127</v>
      </c>
      <c r="H7" s="61" t="s">
        <v>128</v>
      </c>
      <c r="I7" s="244" t="s">
        <v>123</v>
      </c>
      <c r="J7" s="62" t="s">
        <v>126</v>
      </c>
      <c r="K7" s="62" t="s">
        <v>127</v>
      </c>
      <c r="L7" s="63"/>
      <c r="M7" s="64" t="s">
        <v>127</v>
      </c>
      <c r="N7" s="63"/>
      <c r="O7" s="64" t="s">
        <v>127</v>
      </c>
      <c r="P7" s="63"/>
      <c r="Q7" s="64" t="s">
        <v>127</v>
      </c>
      <c r="R7" s="244" t="s">
        <v>124</v>
      </c>
      <c r="S7" s="244" t="s">
        <v>129</v>
      </c>
      <c r="T7" s="244" t="s">
        <v>124</v>
      </c>
      <c r="U7" s="244" t="s">
        <v>129</v>
      </c>
      <c r="V7" s="244" t="s">
        <v>124</v>
      </c>
      <c r="W7" s="244" t="s">
        <v>129</v>
      </c>
    </row>
    <row r="8" spans="1:1010" ht="14.1" customHeight="1">
      <c r="A8" s="65" t="s">
        <v>19</v>
      </c>
      <c r="B8" s="294" t="s">
        <v>130</v>
      </c>
      <c r="C8" s="294"/>
      <c r="D8" s="235">
        <v>59559.27</v>
      </c>
      <c r="E8" s="235"/>
      <c r="F8" s="66"/>
      <c r="G8" s="66"/>
      <c r="H8" s="67">
        <v>0</v>
      </c>
      <c r="I8" s="68"/>
      <c r="J8" s="236">
        <f>D8*H8/100+D8</f>
        <v>59559.27</v>
      </c>
      <c r="K8" s="236"/>
      <c r="L8" s="69">
        <v>1</v>
      </c>
      <c r="M8" s="70"/>
      <c r="N8" s="69">
        <v>0</v>
      </c>
      <c r="O8" s="70"/>
      <c r="P8" s="69">
        <v>0</v>
      </c>
      <c r="Q8" s="70"/>
      <c r="R8" s="313"/>
      <c r="S8" s="313"/>
      <c r="T8" s="18"/>
      <c r="U8" s="18"/>
      <c r="V8" s="18"/>
      <c r="W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18"/>
      <c r="LZ8" s="18"/>
      <c r="MA8" s="18"/>
      <c r="MB8" s="18"/>
      <c r="MC8" s="18"/>
      <c r="MD8" s="18"/>
      <c r="ME8" s="18"/>
      <c r="MF8" s="18"/>
      <c r="MG8" s="18"/>
      <c r="MH8" s="18"/>
      <c r="MI8" s="18"/>
      <c r="MJ8" s="18"/>
      <c r="MK8" s="18"/>
      <c r="ML8" s="18"/>
      <c r="MM8" s="18"/>
      <c r="MN8" s="18"/>
      <c r="MO8" s="18"/>
      <c r="MP8" s="18"/>
      <c r="MQ8" s="18"/>
      <c r="MR8" s="18"/>
      <c r="MS8" s="18"/>
      <c r="MT8" s="18"/>
      <c r="MU8" s="18"/>
      <c r="MV8" s="18"/>
      <c r="MW8" s="18"/>
      <c r="MX8" s="18"/>
      <c r="MY8" s="18"/>
      <c r="MZ8" s="18"/>
      <c r="NA8" s="18"/>
      <c r="NB8" s="18"/>
      <c r="NC8" s="18"/>
      <c r="ND8" s="18"/>
      <c r="NE8" s="18"/>
      <c r="NF8" s="18"/>
      <c r="NG8" s="18"/>
      <c r="NH8" s="18"/>
      <c r="NI8" s="18"/>
      <c r="NJ8" s="18"/>
      <c r="NK8" s="18"/>
      <c r="NL8" s="18"/>
      <c r="NM8" s="18"/>
      <c r="NN8" s="18"/>
      <c r="NO8" s="18"/>
      <c r="NP8" s="18"/>
      <c r="NQ8" s="18"/>
      <c r="NR8" s="18"/>
      <c r="NS8" s="18"/>
      <c r="NT8" s="18"/>
      <c r="NU8" s="18"/>
      <c r="NV8" s="18"/>
      <c r="NW8" s="18"/>
      <c r="NX8" s="18"/>
      <c r="NY8" s="18"/>
      <c r="NZ8" s="18"/>
      <c r="OA8" s="18"/>
      <c r="OB8" s="18"/>
      <c r="OC8" s="18"/>
      <c r="OD8" s="18"/>
      <c r="OE8" s="18"/>
      <c r="OF8" s="18"/>
      <c r="OG8" s="18"/>
      <c r="OH8" s="18"/>
      <c r="OI8" s="18"/>
      <c r="OJ8" s="18"/>
      <c r="OK8" s="18"/>
      <c r="OL8" s="18"/>
      <c r="OM8" s="18"/>
      <c r="ON8" s="18"/>
      <c r="OO8" s="18"/>
      <c r="OP8" s="18"/>
      <c r="OQ8" s="18"/>
      <c r="OR8" s="18"/>
      <c r="OS8" s="18"/>
      <c r="OT8" s="18"/>
      <c r="OU8" s="18"/>
      <c r="OV8" s="18"/>
      <c r="OW8" s="18"/>
      <c r="OX8" s="18"/>
      <c r="OY8" s="18"/>
      <c r="OZ8" s="18"/>
      <c r="PA8" s="18"/>
      <c r="PB8" s="18"/>
      <c r="PC8" s="18"/>
      <c r="PD8" s="18"/>
      <c r="PE8" s="18"/>
      <c r="PF8" s="18"/>
      <c r="PG8" s="18"/>
      <c r="PH8" s="18"/>
      <c r="PI8" s="18"/>
      <c r="PJ8" s="18"/>
      <c r="PK8" s="18"/>
      <c r="PL8" s="18"/>
      <c r="PM8" s="18"/>
      <c r="PN8" s="18"/>
      <c r="PO8" s="18"/>
      <c r="PP8" s="18"/>
      <c r="PQ8" s="18"/>
      <c r="PR8" s="18"/>
      <c r="PS8" s="18"/>
      <c r="PT8" s="18"/>
      <c r="PU8" s="18"/>
      <c r="PV8" s="18"/>
      <c r="PW8" s="18"/>
      <c r="PX8" s="18"/>
      <c r="PY8" s="18"/>
      <c r="PZ8" s="18"/>
      <c r="QA8" s="18"/>
      <c r="QB8" s="18"/>
      <c r="QC8" s="18"/>
      <c r="QD8" s="18"/>
      <c r="QE8" s="18"/>
      <c r="QF8" s="18"/>
      <c r="QG8" s="18"/>
      <c r="QH8" s="18"/>
      <c r="QI8" s="18"/>
      <c r="QJ8" s="18"/>
      <c r="QK8" s="18"/>
      <c r="QL8" s="18"/>
      <c r="QM8" s="18"/>
      <c r="QN8" s="18"/>
      <c r="QO8" s="18"/>
      <c r="QP8" s="18"/>
      <c r="QQ8" s="18"/>
      <c r="QR8" s="18"/>
      <c r="QS8" s="18"/>
      <c r="QT8" s="18"/>
      <c r="QU8" s="18"/>
      <c r="QV8" s="18"/>
      <c r="QW8" s="18"/>
      <c r="QX8" s="18"/>
      <c r="QY8" s="18"/>
      <c r="QZ8" s="18"/>
      <c r="RA8" s="18"/>
      <c r="RB8" s="18"/>
      <c r="RC8" s="18"/>
      <c r="RD8" s="18"/>
      <c r="RE8" s="18"/>
      <c r="RF8" s="18"/>
      <c r="RG8" s="18"/>
      <c r="RH8" s="18"/>
      <c r="RI8" s="18"/>
      <c r="RJ8" s="18"/>
      <c r="RK8" s="18"/>
      <c r="RL8" s="18"/>
      <c r="RM8" s="18"/>
      <c r="RN8" s="18"/>
      <c r="RO8" s="18"/>
      <c r="RP8" s="18"/>
      <c r="RQ8" s="18"/>
      <c r="RR8" s="18"/>
      <c r="RS8" s="18"/>
      <c r="RT8" s="18"/>
      <c r="RU8" s="18"/>
      <c r="RV8" s="18"/>
      <c r="RW8" s="18"/>
      <c r="RX8" s="18"/>
      <c r="RY8" s="18"/>
      <c r="RZ8" s="18"/>
      <c r="SA8" s="18"/>
      <c r="SB8" s="18"/>
      <c r="SC8" s="18"/>
      <c r="SD8" s="18"/>
      <c r="SE8" s="18"/>
      <c r="SF8" s="18"/>
      <c r="SG8" s="18"/>
      <c r="SH8" s="18"/>
      <c r="SI8" s="18"/>
      <c r="SJ8" s="18"/>
      <c r="SK8" s="18"/>
      <c r="SL8" s="18"/>
      <c r="SM8" s="18"/>
      <c r="SN8" s="18"/>
      <c r="SO8" s="18"/>
      <c r="SP8" s="18"/>
      <c r="SQ8" s="18"/>
      <c r="SR8" s="18"/>
      <c r="SS8" s="18"/>
      <c r="ST8" s="18"/>
      <c r="SU8" s="18"/>
      <c r="SV8" s="18"/>
      <c r="SW8" s="18"/>
      <c r="SX8" s="18"/>
      <c r="SY8" s="18"/>
      <c r="SZ8" s="18"/>
      <c r="TA8" s="18"/>
      <c r="TB8" s="18"/>
      <c r="TC8" s="18"/>
      <c r="TD8" s="18"/>
      <c r="TE8" s="18"/>
      <c r="TF8" s="18"/>
      <c r="TG8" s="18"/>
      <c r="TH8" s="18"/>
      <c r="TI8" s="18"/>
      <c r="TJ8" s="18"/>
      <c r="TK8" s="18"/>
      <c r="TL8" s="18"/>
      <c r="TM8" s="18"/>
      <c r="TN8" s="18"/>
      <c r="TO8" s="18"/>
      <c r="TP8" s="18"/>
      <c r="TQ8" s="18"/>
      <c r="TR8" s="18"/>
      <c r="TS8" s="18"/>
      <c r="TT8" s="18"/>
      <c r="TU8" s="18"/>
      <c r="TV8" s="18"/>
      <c r="TW8" s="18"/>
      <c r="TX8" s="18"/>
      <c r="TY8" s="18"/>
      <c r="TZ8" s="18"/>
      <c r="UA8" s="18"/>
      <c r="UB8" s="18"/>
      <c r="UC8" s="18"/>
      <c r="UD8" s="18"/>
      <c r="UE8" s="18"/>
      <c r="UF8" s="18"/>
      <c r="UG8" s="18"/>
      <c r="UH8" s="18"/>
      <c r="UI8" s="18"/>
      <c r="UJ8" s="18"/>
      <c r="UK8" s="18"/>
      <c r="UL8" s="18"/>
      <c r="UM8" s="18"/>
      <c r="UN8" s="18"/>
      <c r="UO8" s="18"/>
      <c r="UP8" s="18"/>
      <c r="UQ8" s="18"/>
      <c r="UR8" s="18"/>
      <c r="US8" s="18"/>
      <c r="UT8" s="18"/>
      <c r="UU8" s="18"/>
      <c r="UV8" s="18"/>
      <c r="UW8" s="18"/>
      <c r="UX8" s="18"/>
      <c r="UY8" s="18"/>
      <c r="UZ8" s="18"/>
      <c r="VA8" s="18"/>
      <c r="VB8" s="18"/>
      <c r="VC8" s="18"/>
      <c r="VD8" s="18"/>
      <c r="VE8" s="18"/>
      <c r="VF8" s="18"/>
      <c r="VG8" s="18"/>
      <c r="VH8" s="18"/>
      <c r="VI8" s="18"/>
      <c r="VJ8" s="18"/>
      <c r="VK8" s="18"/>
      <c r="VL8" s="18"/>
      <c r="VM8" s="18"/>
      <c r="VN8" s="18"/>
      <c r="VO8" s="18"/>
      <c r="VP8" s="18"/>
      <c r="VQ8" s="18"/>
      <c r="VR8" s="18"/>
      <c r="VS8" s="18"/>
      <c r="VT8" s="18"/>
      <c r="VU8" s="18"/>
      <c r="VV8" s="18"/>
      <c r="VW8" s="18"/>
      <c r="VX8" s="18"/>
      <c r="VY8" s="18"/>
      <c r="VZ8" s="18"/>
      <c r="WA8" s="18"/>
      <c r="WB8" s="18"/>
      <c r="WC8" s="18"/>
      <c r="WD8" s="18"/>
      <c r="WE8" s="18"/>
      <c r="WF8" s="18"/>
      <c r="WG8" s="18"/>
      <c r="WH8" s="18"/>
      <c r="WI8" s="18"/>
      <c r="WJ8" s="18"/>
      <c r="WK8" s="18"/>
      <c r="WL8" s="18"/>
      <c r="WM8" s="18"/>
      <c r="WN8" s="18"/>
      <c r="WO8" s="18"/>
      <c r="WP8" s="18"/>
      <c r="WQ8" s="18"/>
      <c r="WR8" s="18"/>
      <c r="WS8" s="18"/>
      <c r="WT8" s="18"/>
      <c r="WU8" s="18"/>
      <c r="WV8" s="18"/>
      <c r="WW8" s="18"/>
      <c r="WX8" s="18"/>
      <c r="WY8" s="18"/>
      <c r="WZ8" s="18"/>
      <c r="XA8" s="18"/>
      <c r="XB8" s="18"/>
      <c r="XC8" s="18"/>
      <c r="XD8" s="18"/>
      <c r="XE8" s="18"/>
      <c r="XF8" s="18"/>
      <c r="XG8" s="18"/>
      <c r="XH8" s="18"/>
      <c r="XI8" s="18"/>
      <c r="XJ8" s="18"/>
      <c r="XK8" s="18"/>
      <c r="XL8" s="18"/>
      <c r="XM8" s="18"/>
      <c r="XN8" s="18"/>
      <c r="XO8" s="18"/>
      <c r="XP8" s="18"/>
      <c r="XQ8" s="18"/>
      <c r="XR8" s="18"/>
      <c r="XS8" s="18"/>
      <c r="XT8" s="18"/>
      <c r="XU8" s="18"/>
      <c r="XV8" s="18"/>
      <c r="XW8" s="18"/>
      <c r="XX8" s="18"/>
      <c r="XY8" s="18"/>
      <c r="XZ8" s="18"/>
      <c r="YA8" s="18"/>
      <c r="YB8" s="18"/>
      <c r="YC8" s="18"/>
      <c r="YD8" s="18"/>
      <c r="YE8" s="18"/>
      <c r="YF8" s="18"/>
      <c r="YG8" s="18"/>
      <c r="YH8" s="18"/>
      <c r="YI8" s="18"/>
      <c r="YJ8" s="18"/>
      <c r="YK8" s="18"/>
      <c r="YL8" s="18"/>
      <c r="YM8" s="18"/>
      <c r="YN8" s="18"/>
      <c r="YO8" s="18"/>
      <c r="YP8" s="18"/>
      <c r="YQ8" s="18"/>
      <c r="YR8" s="18"/>
      <c r="YS8" s="18"/>
      <c r="YT8" s="18"/>
      <c r="YU8" s="18"/>
      <c r="YV8" s="18"/>
      <c r="YW8" s="18"/>
      <c r="YX8" s="18"/>
      <c r="YY8" s="18"/>
      <c r="YZ8" s="18"/>
      <c r="ZA8" s="18"/>
      <c r="ZB8" s="18"/>
      <c r="ZC8" s="18"/>
      <c r="ZD8" s="18"/>
      <c r="ZE8" s="18"/>
      <c r="ZF8" s="18"/>
      <c r="ZG8" s="18"/>
      <c r="ZH8" s="18"/>
      <c r="ZI8" s="18"/>
      <c r="ZJ8" s="18"/>
      <c r="ZK8" s="18"/>
      <c r="ZL8" s="18"/>
      <c r="ZM8" s="18"/>
      <c r="ZN8" s="18"/>
      <c r="ZO8" s="18"/>
      <c r="ZP8" s="18"/>
      <c r="ZQ8" s="18"/>
      <c r="ZR8" s="18"/>
      <c r="ZS8" s="18"/>
      <c r="ZT8" s="18"/>
      <c r="ZU8" s="18"/>
      <c r="ZV8" s="18"/>
      <c r="ZW8" s="18"/>
      <c r="ZX8" s="18"/>
      <c r="ZY8" s="18"/>
      <c r="ZZ8" s="18"/>
      <c r="AAA8" s="18"/>
      <c r="AAB8" s="18"/>
      <c r="AAC8" s="18"/>
      <c r="AAD8" s="18"/>
      <c r="AAE8" s="18"/>
      <c r="AAF8" s="18"/>
      <c r="AAG8" s="18"/>
      <c r="AAH8" s="18"/>
      <c r="AAI8" s="18"/>
      <c r="AAJ8" s="18"/>
      <c r="AAK8" s="18"/>
      <c r="AAL8" s="18"/>
      <c r="AAM8" s="18"/>
      <c r="AAN8" s="18"/>
      <c r="AAO8" s="18"/>
      <c r="AAP8" s="18"/>
      <c r="AAQ8" s="18"/>
      <c r="AAR8" s="18"/>
      <c r="AAS8" s="18"/>
      <c r="AAT8" s="18"/>
      <c r="AAU8" s="18"/>
      <c r="AAV8" s="18"/>
      <c r="AAW8" s="18"/>
      <c r="AAX8" s="18"/>
      <c r="AAY8" s="18"/>
      <c r="AAZ8" s="18"/>
      <c r="ABA8" s="18"/>
      <c r="ABB8" s="18"/>
      <c r="ABC8" s="18"/>
      <c r="ABD8" s="18"/>
      <c r="ABE8" s="18"/>
      <c r="ABF8" s="18"/>
      <c r="ABG8" s="18"/>
      <c r="ABH8" s="18"/>
      <c r="ABI8" s="18"/>
      <c r="ABJ8" s="18"/>
      <c r="ABK8" s="18"/>
      <c r="ABL8" s="18"/>
      <c r="ABM8" s="18"/>
      <c r="ABN8" s="18"/>
      <c r="ABO8" s="18"/>
      <c r="ABP8" s="18"/>
      <c r="ABQ8" s="18"/>
      <c r="ABR8" s="18"/>
      <c r="ABS8" s="18"/>
      <c r="ABT8" s="18"/>
      <c r="ABU8" s="18"/>
      <c r="ABV8" s="18"/>
      <c r="ABW8" s="18"/>
      <c r="ABX8" s="18"/>
      <c r="ABY8" s="18"/>
      <c r="ABZ8" s="18"/>
      <c r="ACA8" s="18"/>
      <c r="ACB8" s="18"/>
      <c r="ACC8" s="18"/>
      <c r="ACD8" s="18"/>
      <c r="ACE8" s="18"/>
      <c r="ACF8" s="18"/>
      <c r="ACG8" s="18"/>
      <c r="ACH8" s="18"/>
      <c r="ACI8" s="18"/>
      <c r="ACJ8" s="18"/>
      <c r="ACK8" s="18"/>
      <c r="ACL8" s="18"/>
      <c r="ACM8" s="18"/>
      <c r="ACN8" s="18"/>
      <c r="ACO8" s="18"/>
      <c r="ACP8" s="18"/>
      <c r="ACQ8" s="18"/>
      <c r="ACR8" s="18"/>
      <c r="ACS8" s="18"/>
      <c r="ACT8" s="18"/>
      <c r="ACU8" s="18"/>
      <c r="ACV8" s="18"/>
      <c r="ACW8" s="18"/>
      <c r="ACX8" s="18"/>
      <c r="ACY8" s="18"/>
      <c r="ACZ8" s="18"/>
      <c r="ADA8" s="18"/>
      <c r="ADB8" s="18"/>
      <c r="ADC8" s="18"/>
      <c r="ADD8" s="18"/>
      <c r="ADE8" s="18"/>
      <c r="ADF8" s="18"/>
      <c r="ADG8" s="18"/>
      <c r="ADH8" s="18"/>
      <c r="ADI8" s="18"/>
      <c r="ADJ8" s="18"/>
      <c r="ADK8" s="18"/>
      <c r="ADL8" s="18"/>
      <c r="ADM8" s="18"/>
      <c r="ADN8" s="18"/>
      <c r="ADO8" s="18"/>
      <c r="ADP8" s="18"/>
      <c r="ADQ8" s="18"/>
      <c r="ADR8" s="18"/>
      <c r="ADS8" s="18"/>
      <c r="ADT8" s="18"/>
      <c r="ADU8" s="18"/>
      <c r="ADV8" s="18"/>
      <c r="ADW8" s="18"/>
      <c r="ADX8" s="18"/>
      <c r="ADY8" s="18"/>
      <c r="ADZ8" s="18"/>
      <c r="AEA8" s="18"/>
      <c r="AEB8" s="18"/>
      <c r="AEC8" s="18"/>
      <c r="AED8" s="18"/>
      <c r="AEE8" s="18"/>
      <c r="AEF8" s="18"/>
      <c r="AEG8" s="18"/>
      <c r="AEH8" s="18"/>
      <c r="AEI8" s="18"/>
      <c r="AEJ8" s="18"/>
      <c r="AEK8" s="18"/>
      <c r="AEL8" s="18"/>
      <c r="AEM8" s="18"/>
      <c r="AEN8" s="18"/>
      <c r="AEO8" s="18"/>
      <c r="AEP8" s="18"/>
      <c r="AEQ8" s="18"/>
      <c r="AER8" s="18"/>
      <c r="AES8" s="18"/>
      <c r="AET8" s="18"/>
      <c r="AEU8" s="18"/>
      <c r="AEV8" s="18"/>
      <c r="AEW8" s="18"/>
      <c r="AEX8" s="18"/>
      <c r="AEY8" s="18"/>
      <c r="AEZ8" s="18"/>
      <c r="AFA8" s="18"/>
      <c r="AFB8" s="18"/>
      <c r="AFC8" s="18"/>
      <c r="AFD8" s="18"/>
      <c r="AFE8" s="18"/>
      <c r="AFF8" s="18"/>
      <c r="AFG8" s="18"/>
      <c r="AFH8" s="18"/>
      <c r="AFI8" s="18"/>
      <c r="AFJ8" s="18"/>
      <c r="AFK8" s="18"/>
      <c r="AFL8" s="18"/>
      <c r="AFM8" s="18"/>
      <c r="AFN8" s="18"/>
      <c r="AFO8" s="18"/>
      <c r="AFP8" s="18"/>
      <c r="AFQ8" s="18"/>
      <c r="AFR8" s="18"/>
      <c r="AFS8" s="18"/>
      <c r="AFT8" s="18"/>
      <c r="AFU8" s="18"/>
      <c r="AFV8" s="18"/>
      <c r="AFW8" s="18"/>
      <c r="AFX8" s="18"/>
      <c r="AFY8" s="18"/>
      <c r="AFZ8" s="18"/>
      <c r="AGA8" s="18"/>
      <c r="AGB8" s="18"/>
      <c r="AGC8" s="18"/>
      <c r="AGD8" s="18"/>
      <c r="AGE8" s="18"/>
      <c r="AGF8" s="18"/>
      <c r="AGG8" s="18"/>
      <c r="AGH8" s="18"/>
      <c r="AGI8" s="18"/>
      <c r="AGJ8" s="18"/>
      <c r="AGK8" s="18"/>
      <c r="AGL8" s="18"/>
      <c r="AGM8" s="18"/>
      <c r="AGN8" s="18"/>
      <c r="AGO8" s="18"/>
      <c r="AGP8" s="18"/>
      <c r="AGQ8" s="18"/>
      <c r="AGR8" s="18"/>
      <c r="AGS8" s="18"/>
      <c r="AGT8" s="18"/>
      <c r="AGU8" s="18"/>
      <c r="AGV8" s="18"/>
      <c r="AGW8" s="18"/>
      <c r="AGX8" s="18"/>
      <c r="AGY8" s="18"/>
      <c r="AGZ8" s="18"/>
      <c r="AHA8" s="18"/>
      <c r="AHB8" s="18"/>
      <c r="AHC8" s="18"/>
      <c r="AHD8" s="18"/>
      <c r="AHE8" s="18"/>
      <c r="AHF8" s="18"/>
      <c r="AHG8" s="18"/>
      <c r="AHH8" s="18"/>
      <c r="AHI8" s="18"/>
      <c r="AHJ8" s="18"/>
      <c r="AHK8" s="18"/>
      <c r="AHL8" s="18"/>
      <c r="AHM8" s="18"/>
      <c r="AHN8" s="18"/>
      <c r="AHO8" s="18"/>
      <c r="AHP8" s="18"/>
      <c r="AHQ8" s="18"/>
      <c r="AHR8" s="18"/>
      <c r="AHS8" s="18"/>
      <c r="AHT8" s="18"/>
      <c r="AHU8" s="18"/>
      <c r="AHV8" s="18"/>
      <c r="AHW8" s="18"/>
      <c r="AHX8" s="18"/>
      <c r="AHY8" s="18"/>
      <c r="AHZ8" s="18"/>
      <c r="AIA8" s="18"/>
      <c r="AIB8" s="18"/>
      <c r="AIC8" s="18"/>
      <c r="AID8" s="18"/>
      <c r="AIE8" s="18"/>
      <c r="AIF8" s="18"/>
      <c r="AIG8" s="18"/>
      <c r="AIH8" s="18"/>
      <c r="AII8" s="18"/>
      <c r="AIJ8" s="18"/>
      <c r="AIK8" s="18"/>
      <c r="AIL8" s="18"/>
      <c r="AIM8" s="18"/>
      <c r="AIN8" s="18"/>
      <c r="AIO8" s="18"/>
      <c r="AIP8" s="18"/>
      <c r="AIQ8" s="18"/>
      <c r="AIR8" s="18"/>
      <c r="AIS8" s="18"/>
      <c r="AIT8" s="18"/>
      <c r="AIU8" s="18"/>
      <c r="AIV8" s="18"/>
      <c r="AIW8" s="18"/>
      <c r="AIX8" s="18"/>
      <c r="AIY8" s="18"/>
      <c r="AIZ8" s="18"/>
      <c r="AJA8" s="18"/>
      <c r="AJB8" s="18"/>
      <c r="AJC8" s="18"/>
      <c r="AJD8" s="18"/>
      <c r="AJE8" s="18"/>
      <c r="AJF8" s="18"/>
      <c r="AJG8" s="18"/>
      <c r="AJH8" s="18"/>
      <c r="AJI8" s="18"/>
      <c r="AJJ8" s="18"/>
      <c r="AJK8" s="18"/>
      <c r="AJL8" s="18"/>
      <c r="AJM8" s="18"/>
      <c r="AJN8" s="18"/>
      <c r="AJO8" s="18"/>
      <c r="AJP8" s="18"/>
      <c r="AJQ8" s="18"/>
      <c r="AJR8" s="18"/>
      <c r="AJS8" s="18"/>
      <c r="AJT8" s="18"/>
      <c r="AJU8" s="18"/>
      <c r="AJV8" s="18"/>
      <c r="AJW8" s="18"/>
      <c r="AJX8" s="18"/>
      <c r="AJY8" s="18"/>
      <c r="AJZ8" s="18"/>
      <c r="AKA8" s="18"/>
      <c r="AKB8" s="18"/>
      <c r="AKC8" s="18"/>
      <c r="AKD8" s="18"/>
      <c r="AKE8" s="18"/>
      <c r="AKF8" s="18"/>
      <c r="AKG8" s="18"/>
      <c r="AKH8" s="18"/>
      <c r="AKI8" s="18"/>
      <c r="AKJ8" s="18"/>
      <c r="AKK8" s="18"/>
      <c r="AKL8" s="18"/>
      <c r="AKM8" s="18"/>
      <c r="AKN8" s="18"/>
      <c r="AKO8" s="18"/>
      <c r="AKP8" s="18"/>
      <c r="AKQ8" s="18"/>
      <c r="AKR8" s="18"/>
      <c r="AKS8" s="18"/>
      <c r="AKT8" s="18"/>
      <c r="AKU8" s="18"/>
      <c r="AKV8" s="18"/>
      <c r="AKW8" s="18"/>
      <c r="AKX8" s="18"/>
      <c r="AKY8" s="18"/>
      <c r="AKZ8" s="18"/>
      <c r="ALA8" s="18"/>
    </row>
    <row r="9" spans="1:1010" ht="14.1" customHeight="1">
      <c r="A9" s="72" t="s">
        <v>131</v>
      </c>
      <c r="B9" s="246" t="s">
        <v>132</v>
      </c>
      <c r="C9" s="73">
        <v>0</v>
      </c>
      <c r="D9" s="247">
        <f>D$8/365/G9</f>
        <v>6.0118932017270561</v>
      </c>
      <c r="E9" s="74">
        <f>C9/D9</f>
        <v>0</v>
      </c>
      <c r="F9" s="75">
        <f>E9*D$8</f>
        <v>0</v>
      </c>
      <c r="G9" s="76">
        <f>0.78*((G10+G15+G16+G17+G18+G20)+0.5*(G26+G34+G35))-G15-G16-G17-G18-G20-0.5*(G26+G34+G35)</f>
        <v>27.142212397403316</v>
      </c>
      <c r="H9" s="76">
        <f>((K9/G9)-1)*100</f>
        <v>-4.980891228549833E-2</v>
      </c>
      <c r="I9" s="73">
        <v>0</v>
      </c>
      <c r="J9" s="75">
        <f>K9*I9*365</f>
        <v>0</v>
      </c>
      <c r="K9" s="76">
        <f>0.78*((K10+K15+K16+K17+K18+K20)+0.5*(K26+K34+K35))-K15-K16-K17-K18-K20-0.5*(K26+K34+K35)</f>
        <v>27.128693156637951</v>
      </c>
      <c r="L9" s="77"/>
      <c r="M9" s="78">
        <f>K9</f>
        <v>27.128693156637951</v>
      </c>
      <c r="N9" s="79" t="s">
        <v>133</v>
      </c>
      <c r="O9" s="78"/>
      <c r="P9" s="79" t="s">
        <v>133</v>
      </c>
      <c r="Q9" s="78"/>
      <c r="R9" s="247">
        <f>J$8/365/K9</f>
        <v>6.0148891525891388</v>
      </c>
      <c r="S9" s="80">
        <f>I9/R9</f>
        <v>0</v>
      </c>
      <c r="T9" s="81">
        <f>U51/38.5*W$45</f>
        <v>4.5330000000000004</v>
      </c>
      <c r="U9" s="80">
        <f>I9/T9</f>
        <v>0</v>
      </c>
      <c r="V9" s="81">
        <f>V51/38.5*W$45</f>
        <v>6.26</v>
      </c>
      <c r="W9" s="80">
        <f>I9/V9</f>
        <v>0</v>
      </c>
    </row>
    <row r="10" spans="1:1010" ht="14.1" customHeight="1">
      <c r="A10" s="72" t="s">
        <v>134</v>
      </c>
      <c r="B10" s="246" t="s">
        <v>135</v>
      </c>
      <c r="C10" s="73">
        <v>16</v>
      </c>
      <c r="D10" s="247">
        <f>D$8/365/G10</f>
        <v>4.1359087695856527</v>
      </c>
      <c r="E10" s="74">
        <f>C10/D10</f>
        <v>3.8685572848365624</v>
      </c>
      <c r="F10" s="75">
        <f>E10*D$8</f>
        <v>230408.44783804772</v>
      </c>
      <c r="G10" s="76">
        <f>G$13-(W$44-W41)/30.42</f>
        <v>39.453501342131453</v>
      </c>
      <c r="H10" s="76">
        <f>((K10/G10)-1)*100</f>
        <v>0</v>
      </c>
      <c r="I10" s="73">
        <v>16</v>
      </c>
      <c r="J10" s="75">
        <f>K10*I10*365</f>
        <v>230408.44783804769</v>
      </c>
      <c r="K10" s="76">
        <f>G10+(((J$8-D$8)*E$14)/(C$14-C$9+0.78*C$9)/365)+((I$3*J$8*(C$14-C$9+0.78*C$9)/(I$14-I$9+0.78*I$9)))/(C$14-C$9+0.78*C$9)/365</f>
        <v>39.453501342131453</v>
      </c>
      <c r="L10" s="77"/>
      <c r="M10" s="78">
        <f>K10</f>
        <v>39.453501342131453</v>
      </c>
      <c r="N10" s="79" t="s">
        <v>133</v>
      </c>
      <c r="O10" s="78"/>
      <c r="P10" s="79" t="s">
        <v>133</v>
      </c>
      <c r="Q10" s="78"/>
      <c r="R10" s="247">
        <f>J$8/365/K10</f>
        <v>4.1359087695856527</v>
      </c>
      <c r="S10" s="80">
        <f>I10/R10</f>
        <v>3.8685572848365624</v>
      </c>
      <c r="T10" s="81">
        <f>U52/38.5*W$45</f>
        <v>3.4319999999999995</v>
      </c>
      <c r="U10" s="80">
        <f>I10/T10</f>
        <v>4.6620046620046631</v>
      </c>
      <c r="V10" s="81">
        <f>V52/38.5*W$45</f>
        <v>4.21</v>
      </c>
      <c r="W10" s="80">
        <f>I10/V10</f>
        <v>3.800475059382423</v>
      </c>
    </row>
    <row r="11" spans="1:1010" ht="14.1" customHeight="1">
      <c r="A11" s="72" t="s">
        <v>136</v>
      </c>
      <c r="B11" s="246" t="s">
        <v>137</v>
      </c>
      <c r="C11" s="73">
        <v>33</v>
      </c>
      <c r="D11" s="247">
        <f>D$8/365/G11</f>
        <v>2.8957457325226521</v>
      </c>
      <c r="E11" s="74">
        <f>C11/D11</f>
        <v>11.396028190379749</v>
      </c>
      <c r="F11" s="75">
        <f>E11*D$8</f>
        <v>678739.11991843884</v>
      </c>
      <c r="G11" s="76">
        <f>G$13-(W$44-W42)/30.42</f>
        <v>56.350279777371426</v>
      </c>
      <c r="H11" s="76">
        <f>((K11/G11)-1)*100</f>
        <v>0</v>
      </c>
      <c r="I11" s="73">
        <v>33</v>
      </c>
      <c r="J11" s="75">
        <f>K11*I11*365</f>
        <v>678739.11991843884</v>
      </c>
      <c r="K11" s="76">
        <f>G11+(((J$8-D$8)*E$14)/(C$14-C$9+0.78*C$9)/365)+((I$3*J$8*(C$14-C$9+0.78*C$9)/(I$14-I$9+0.78*I$9)))/(C$14-C$9+0.78*C$9)/365</f>
        <v>56.350279777371426</v>
      </c>
      <c r="L11" s="77"/>
      <c r="M11" s="78">
        <f>K11</f>
        <v>56.350279777371426</v>
      </c>
      <c r="N11" s="79" t="s">
        <v>133</v>
      </c>
      <c r="O11" s="78"/>
      <c r="P11" s="79" t="s">
        <v>133</v>
      </c>
      <c r="Q11" s="78"/>
      <c r="R11" s="247">
        <f>J$8/365/K11</f>
        <v>2.8957457325226521</v>
      </c>
      <c r="S11" s="80">
        <f>I11/R11</f>
        <v>11.396028190379749</v>
      </c>
      <c r="T11" s="81">
        <f>U53/38.5*W$45</f>
        <v>2.4540000000000002</v>
      </c>
      <c r="U11" s="80">
        <f>I11/T11</f>
        <v>13.447432762836184</v>
      </c>
      <c r="V11" s="81">
        <f>V53/38.5*W$45</f>
        <v>2.9499999999999997</v>
      </c>
      <c r="W11" s="80">
        <f>I11/V11</f>
        <v>11.186440677966102</v>
      </c>
    </row>
    <row r="12" spans="1:1010" ht="14.1" customHeight="1">
      <c r="A12" s="72" t="s">
        <v>138</v>
      </c>
      <c r="B12" s="246" t="s">
        <v>139</v>
      </c>
      <c r="C12" s="73">
        <v>22</v>
      </c>
      <c r="D12" s="247">
        <f>D$8/365/G12</f>
        <v>2.205968555069834</v>
      </c>
      <c r="E12" s="74">
        <f>C12/D12</f>
        <v>9.9729436076678564</v>
      </c>
      <c r="F12" s="75">
        <f>E12*D$8</f>
        <v>593981.2410238639</v>
      </c>
      <c r="G12" s="76">
        <f>G$13-(W$44-W43)/30.42</f>
        <v>73.970266628127504</v>
      </c>
      <c r="H12" s="76">
        <f>((K12/G12)-1)*100</f>
        <v>0</v>
      </c>
      <c r="I12" s="73">
        <v>22</v>
      </c>
      <c r="J12" s="75">
        <f>K12*I12*365</f>
        <v>593981.2410238639</v>
      </c>
      <c r="K12" s="76">
        <f>G12+(((J$8-D$8)*E$14)/(C$14-C$9+0.78*C$9)/365)+((I$3*J$8*(C$14-C$9+0.78*C$9)/(I$14-I$9+0.78*I$9)))/(C$14-C$9+0.78*C$9)/365</f>
        <v>73.970266628127504</v>
      </c>
      <c r="L12" s="77"/>
      <c r="M12" s="78">
        <f>K12</f>
        <v>73.970266628127504</v>
      </c>
      <c r="N12" s="79" t="s">
        <v>133</v>
      </c>
      <c r="O12" s="78"/>
      <c r="P12" s="79" t="s">
        <v>133</v>
      </c>
      <c r="Q12" s="78"/>
      <c r="R12" s="247">
        <f>J$8/365/K12</f>
        <v>2.205968555069834</v>
      </c>
      <c r="S12" s="80">
        <f>I12/R12</f>
        <v>9.9729436076678564</v>
      </c>
      <c r="T12" s="81">
        <f>U54/38.5*W$45</f>
        <v>1.8169999999999999</v>
      </c>
      <c r="U12" s="80">
        <f>I12/T12</f>
        <v>12.107870115575125</v>
      </c>
      <c r="V12" s="81">
        <f>V54/38.5*W$45</f>
        <v>2.23</v>
      </c>
      <c r="W12" s="80">
        <f>I12/V12</f>
        <v>9.8654708520179373</v>
      </c>
    </row>
    <row r="13" spans="1:1010" ht="14.1" customHeight="1">
      <c r="A13" s="72" t="s">
        <v>140</v>
      </c>
      <c r="B13" s="246" t="s">
        <v>141</v>
      </c>
      <c r="C13" s="73">
        <v>8</v>
      </c>
      <c r="D13" s="247">
        <f>1/((H45*365)+(W44*12)-(365*(G15+G16+G17+G18+G19+G20))-(0.5*365*(G26+G34+G35)))*D8</f>
        <v>1.9925598974055634</v>
      </c>
      <c r="E13" s="74">
        <f>C13/D13</f>
        <v>4.014935767008307</v>
      </c>
      <c r="F13" s="75">
        <f>E13*D$8</f>
        <v>239126.64337990482</v>
      </c>
      <c r="G13" s="76">
        <f>D8/D13/365</f>
        <v>81.892686089008507</v>
      </c>
      <c r="H13" s="76">
        <f>((K13/G13)-1)*100</f>
        <v>0</v>
      </c>
      <c r="I13" s="73">
        <v>8</v>
      </c>
      <c r="J13" s="75">
        <f>K13*I13*365</f>
        <v>239126.64337990485</v>
      </c>
      <c r="K13" s="76">
        <f>G13+(((J$8-D$8)*E$14)/(C$14-C$9+0.78*C$9)/365)+((I$3*J$8*(C$14-C$9+0.78*C$9)/(I$14-I$9+0.78*I$9)))/(C$14-C$9+0.78*C$9)/365</f>
        <v>81.892686089008507</v>
      </c>
      <c r="L13" s="77"/>
      <c r="M13" s="78">
        <f>K13</f>
        <v>81.892686089008507</v>
      </c>
      <c r="N13" s="79" t="s">
        <v>133</v>
      </c>
      <c r="O13" s="78"/>
      <c r="P13" s="79" t="s">
        <v>133</v>
      </c>
      <c r="Q13" s="78"/>
      <c r="R13" s="247">
        <f>J$8/365/K13</f>
        <v>1.9925598974055636</v>
      </c>
      <c r="S13" s="80">
        <f>I13/R13</f>
        <v>4.014935767008307</v>
      </c>
      <c r="T13" s="81">
        <f>U55/38.5*W$45</f>
        <v>1.492</v>
      </c>
      <c r="U13" s="80">
        <f>I13/T13</f>
        <v>5.3619302949061662</v>
      </c>
      <c r="V13" s="81">
        <f>V55/38.5*W$45</f>
        <v>2.0099999999999998</v>
      </c>
      <c r="W13" s="80">
        <f>I13/V13</f>
        <v>3.9800995024875627</v>
      </c>
    </row>
    <row r="14" spans="1:1010" ht="14.1" customHeight="1">
      <c r="A14" s="65"/>
      <c r="B14" s="245" t="s">
        <v>142</v>
      </c>
      <c r="C14" s="82">
        <f>SUM(C9:C13)</f>
        <v>79</v>
      </c>
      <c r="D14" s="83">
        <f>1/(E14/C14)</f>
        <v>2.7006271234025734</v>
      </c>
      <c r="E14" s="84">
        <f>SUM(E9:E13)</f>
        <v>29.252464849892473</v>
      </c>
      <c r="F14" s="85">
        <f>SUM(F9:F13)</f>
        <v>1742255.4521602553</v>
      </c>
      <c r="G14" s="86" t="s">
        <v>133</v>
      </c>
      <c r="H14" s="86" t="s">
        <v>133</v>
      </c>
      <c r="I14" s="82">
        <f>SUM(I9:I13)</f>
        <v>79</v>
      </c>
      <c r="J14" s="85">
        <f>SUM(J9:J13)</f>
        <v>1742255.4521602553</v>
      </c>
      <c r="K14" s="87">
        <f>(J14-F14)/F14</f>
        <v>0</v>
      </c>
      <c r="L14" s="79"/>
      <c r="M14" s="88" t="s">
        <v>133</v>
      </c>
      <c r="N14" s="79" t="s">
        <v>133</v>
      </c>
      <c r="O14" s="89"/>
      <c r="P14" s="79" t="s">
        <v>133</v>
      </c>
      <c r="Q14" s="89"/>
      <c r="R14" s="90">
        <f>1/(S14/I14)</f>
        <v>2.7006271234025734</v>
      </c>
      <c r="S14" s="84">
        <f>SUM(S9:S13)</f>
        <v>29.252464849892473</v>
      </c>
      <c r="T14" s="90">
        <f>1/(U14/I14)</f>
        <v>2.2203960738464965</v>
      </c>
      <c r="U14" s="84">
        <f>SUM(U9:U13)</f>
        <v>35.579237835322139</v>
      </c>
      <c r="V14" s="90">
        <f>1/(W14/I14)</f>
        <v>2.7399649044596157</v>
      </c>
      <c r="W14" s="84">
        <f>SUM(W9:W13)</f>
        <v>28.832486091854022</v>
      </c>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c r="IR14" s="33"/>
      <c r="IS14" s="33"/>
      <c r="IT14" s="33"/>
      <c r="IU14" s="33"/>
      <c r="IV14" s="33"/>
      <c r="IW14" s="33"/>
      <c r="IX14" s="33"/>
      <c r="IY14" s="33"/>
      <c r="IZ14" s="33"/>
      <c r="JA14" s="33"/>
      <c r="JB14" s="33"/>
      <c r="JC14" s="33"/>
      <c r="JD14" s="33"/>
      <c r="JE14" s="33"/>
      <c r="JF14" s="33"/>
      <c r="JG14" s="33"/>
      <c r="JH14" s="33"/>
      <c r="JI14" s="33"/>
      <c r="JJ14" s="33"/>
      <c r="JK14" s="33"/>
      <c r="JL14" s="33"/>
      <c r="JM14" s="33"/>
      <c r="JN14" s="33"/>
      <c r="JO14" s="33"/>
      <c r="JP14" s="33"/>
      <c r="JQ14" s="33"/>
      <c r="JR14" s="33"/>
      <c r="JS14" s="33"/>
      <c r="JT14" s="33"/>
      <c r="JU14" s="33"/>
      <c r="JV14" s="33"/>
      <c r="JW14" s="33"/>
      <c r="JX14" s="33"/>
      <c r="JY14" s="33"/>
      <c r="JZ14" s="33"/>
      <c r="KA14" s="33"/>
      <c r="KB14" s="33"/>
      <c r="KC14" s="33"/>
      <c r="KD14" s="33"/>
      <c r="KE14" s="33"/>
      <c r="KF14" s="33"/>
      <c r="KG14" s="33"/>
      <c r="KH14" s="33"/>
      <c r="KI14" s="33"/>
      <c r="KJ14" s="33"/>
      <c r="KK14" s="33"/>
      <c r="KL14" s="33"/>
      <c r="KM14" s="33"/>
      <c r="KN14" s="33"/>
      <c r="KO14" s="33"/>
      <c r="KP14" s="33"/>
      <c r="KQ14" s="33"/>
      <c r="KR14" s="33"/>
      <c r="KS14" s="33"/>
      <c r="KT14" s="33"/>
      <c r="KU14" s="33"/>
      <c r="KV14" s="33"/>
      <c r="KW14" s="33"/>
      <c r="KX14" s="33"/>
      <c r="KY14" s="33"/>
      <c r="KZ14" s="33"/>
      <c r="LA14" s="33"/>
      <c r="LB14" s="33"/>
      <c r="LC14" s="33"/>
      <c r="LD14" s="33"/>
      <c r="LE14" s="33"/>
      <c r="LF14" s="33"/>
      <c r="LG14" s="33"/>
      <c r="LH14" s="33"/>
      <c r="LI14" s="33"/>
      <c r="LJ14" s="33"/>
      <c r="LK14" s="33"/>
      <c r="LL14" s="33"/>
      <c r="LM14" s="33"/>
      <c r="LN14" s="33"/>
      <c r="LO14" s="33"/>
      <c r="LP14" s="33"/>
      <c r="LQ14" s="33"/>
      <c r="LR14" s="33"/>
      <c r="LS14" s="33"/>
      <c r="LT14" s="33"/>
      <c r="LU14" s="33"/>
      <c r="LV14" s="33"/>
      <c r="LW14" s="33"/>
      <c r="LX14" s="33"/>
      <c r="LY14" s="33"/>
      <c r="LZ14" s="33"/>
      <c r="MA14" s="33"/>
      <c r="MB14" s="33"/>
      <c r="MC14" s="33"/>
      <c r="MD14" s="33"/>
      <c r="ME14" s="33"/>
      <c r="MF14" s="33"/>
      <c r="MG14" s="33"/>
      <c r="MH14" s="33"/>
      <c r="MI14" s="33"/>
      <c r="MJ14" s="33"/>
      <c r="MK14" s="33"/>
      <c r="ML14" s="33"/>
      <c r="MM14" s="33"/>
      <c r="MN14" s="33"/>
      <c r="MO14" s="33"/>
      <c r="MP14" s="33"/>
      <c r="MQ14" s="33"/>
      <c r="MR14" s="33"/>
      <c r="MS14" s="33"/>
      <c r="MT14" s="33"/>
      <c r="MU14" s="33"/>
      <c r="MV14" s="33"/>
      <c r="MW14" s="33"/>
      <c r="MX14" s="33"/>
      <c r="MY14" s="33"/>
      <c r="MZ14" s="33"/>
      <c r="NA14" s="33"/>
      <c r="NB14" s="33"/>
      <c r="NC14" s="33"/>
      <c r="ND14" s="33"/>
      <c r="NE14" s="33"/>
      <c r="NF14" s="33"/>
      <c r="NG14" s="33"/>
      <c r="NH14" s="33"/>
      <c r="NI14" s="33"/>
      <c r="NJ14" s="33"/>
      <c r="NK14" s="33"/>
      <c r="NL14" s="33"/>
      <c r="NM14" s="33"/>
      <c r="NN14" s="33"/>
      <c r="NO14" s="33"/>
      <c r="NP14" s="33"/>
      <c r="NQ14" s="33"/>
      <c r="NR14" s="33"/>
      <c r="NS14" s="33"/>
      <c r="NT14" s="33"/>
      <c r="NU14" s="33"/>
      <c r="NV14" s="33"/>
      <c r="NW14" s="33"/>
      <c r="NX14" s="33"/>
      <c r="NY14" s="33"/>
      <c r="NZ14" s="33"/>
      <c r="OA14" s="33"/>
      <c r="OB14" s="33"/>
      <c r="OC14" s="33"/>
      <c r="OD14" s="33"/>
      <c r="OE14" s="33"/>
      <c r="OF14" s="33"/>
      <c r="OG14" s="33"/>
      <c r="OH14" s="33"/>
      <c r="OI14" s="33"/>
      <c r="OJ14" s="33"/>
      <c r="OK14" s="33"/>
      <c r="OL14" s="33"/>
      <c r="OM14" s="33"/>
      <c r="ON14" s="33"/>
      <c r="OO14" s="33"/>
      <c r="OP14" s="33"/>
      <c r="OQ14" s="33"/>
      <c r="OR14" s="33"/>
      <c r="OS14" s="33"/>
      <c r="OT14" s="33"/>
      <c r="OU14" s="33"/>
      <c r="OV14" s="33"/>
      <c r="OW14" s="33"/>
      <c r="OX14" s="33"/>
      <c r="OY14" s="33"/>
      <c r="OZ14" s="33"/>
      <c r="PA14" s="33"/>
      <c r="PB14" s="33"/>
      <c r="PC14" s="33"/>
      <c r="PD14" s="33"/>
      <c r="PE14" s="33"/>
      <c r="PF14" s="33"/>
      <c r="PG14" s="33"/>
      <c r="PH14" s="33"/>
      <c r="PI14" s="33"/>
      <c r="PJ14" s="33"/>
      <c r="PK14" s="33"/>
      <c r="PL14" s="33"/>
      <c r="PM14" s="33"/>
      <c r="PN14" s="33"/>
      <c r="PO14" s="33"/>
      <c r="PP14" s="33"/>
      <c r="PQ14" s="33"/>
      <c r="PR14" s="33"/>
      <c r="PS14" s="33"/>
      <c r="PT14" s="33"/>
      <c r="PU14" s="33"/>
      <c r="PV14" s="33"/>
      <c r="PW14" s="33"/>
      <c r="PX14" s="33"/>
      <c r="PY14" s="33"/>
      <c r="PZ14" s="33"/>
      <c r="QA14" s="33"/>
      <c r="QB14" s="33"/>
      <c r="QC14" s="33"/>
      <c r="QD14" s="33"/>
      <c r="QE14" s="33"/>
      <c r="QF14" s="33"/>
      <c r="QG14" s="33"/>
      <c r="QH14" s="33"/>
      <c r="QI14" s="33"/>
      <c r="QJ14" s="33"/>
      <c r="QK14" s="33"/>
      <c r="QL14" s="33"/>
      <c r="QM14" s="33"/>
      <c r="QN14" s="33"/>
      <c r="QO14" s="33"/>
      <c r="QP14" s="33"/>
      <c r="QQ14" s="33"/>
      <c r="QR14" s="33"/>
      <c r="QS14" s="33"/>
      <c r="QT14" s="33"/>
      <c r="QU14" s="33"/>
      <c r="QV14" s="33"/>
      <c r="QW14" s="33"/>
      <c r="QX14" s="33"/>
      <c r="QY14" s="33"/>
      <c r="QZ14" s="33"/>
      <c r="RA14" s="33"/>
      <c r="RB14" s="33"/>
      <c r="RC14" s="33"/>
      <c r="RD14" s="33"/>
      <c r="RE14" s="33"/>
      <c r="RF14" s="33"/>
      <c r="RG14" s="33"/>
      <c r="RH14" s="33"/>
      <c r="RI14" s="33"/>
      <c r="RJ14" s="33"/>
      <c r="RK14" s="33"/>
      <c r="RL14" s="33"/>
      <c r="RM14" s="33"/>
      <c r="RN14" s="33"/>
      <c r="RO14" s="33"/>
      <c r="RP14" s="33"/>
      <c r="RQ14" s="33"/>
      <c r="RR14" s="33"/>
      <c r="RS14" s="33"/>
      <c r="RT14" s="33"/>
      <c r="RU14" s="33"/>
      <c r="RV14" s="33"/>
      <c r="RW14" s="33"/>
      <c r="RX14" s="33"/>
      <c r="RY14" s="33"/>
      <c r="RZ14" s="33"/>
      <c r="SA14" s="33"/>
      <c r="SB14" s="33"/>
      <c r="SC14" s="33"/>
      <c r="SD14" s="33"/>
      <c r="SE14" s="33"/>
      <c r="SF14" s="33"/>
      <c r="SG14" s="33"/>
      <c r="SH14" s="33"/>
      <c r="SI14" s="33"/>
      <c r="SJ14" s="33"/>
      <c r="SK14" s="33"/>
      <c r="SL14" s="33"/>
      <c r="SM14" s="33"/>
      <c r="SN14" s="33"/>
      <c r="SO14" s="33"/>
      <c r="SP14" s="33"/>
      <c r="SQ14" s="33"/>
      <c r="SR14" s="33"/>
      <c r="SS14" s="33"/>
      <c r="ST14" s="33"/>
      <c r="SU14" s="33"/>
      <c r="SV14" s="33"/>
      <c r="SW14" s="33"/>
      <c r="SX14" s="33"/>
      <c r="SY14" s="33"/>
      <c r="SZ14" s="33"/>
      <c r="TA14" s="33"/>
      <c r="TB14" s="33"/>
      <c r="TC14" s="33"/>
      <c r="TD14" s="33"/>
      <c r="TE14" s="33"/>
      <c r="TF14" s="33"/>
      <c r="TG14" s="33"/>
      <c r="TH14" s="33"/>
      <c r="TI14" s="33"/>
      <c r="TJ14" s="33"/>
      <c r="TK14" s="33"/>
      <c r="TL14" s="33"/>
      <c r="TM14" s="33"/>
      <c r="TN14" s="33"/>
      <c r="TO14" s="33"/>
      <c r="TP14" s="33"/>
      <c r="TQ14" s="33"/>
      <c r="TR14" s="33"/>
      <c r="TS14" s="33"/>
      <c r="TT14" s="33"/>
      <c r="TU14" s="33"/>
      <c r="TV14" s="33"/>
      <c r="TW14" s="33"/>
      <c r="TX14" s="33"/>
      <c r="TY14" s="33"/>
      <c r="TZ14" s="33"/>
      <c r="UA14" s="33"/>
      <c r="UB14" s="33"/>
      <c r="UC14" s="33"/>
      <c r="UD14" s="33"/>
      <c r="UE14" s="33"/>
      <c r="UF14" s="33"/>
      <c r="UG14" s="33"/>
      <c r="UH14" s="33"/>
      <c r="UI14" s="33"/>
      <c r="UJ14" s="33"/>
      <c r="UK14" s="33"/>
      <c r="UL14" s="33"/>
      <c r="UM14" s="33"/>
      <c r="UN14" s="33"/>
      <c r="UO14" s="33"/>
      <c r="UP14" s="33"/>
      <c r="UQ14" s="33"/>
      <c r="UR14" s="33"/>
      <c r="US14" s="33"/>
      <c r="UT14" s="33"/>
      <c r="UU14" s="33"/>
      <c r="UV14" s="33"/>
      <c r="UW14" s="33"/>
      <c r="UX14" s="33"/>
      <c r="UY14" s="33"/>
      <c r="UZ14" s="33"/>
      <c r="VA14" s="33"/>
      <c r="VB14" s="33"/>
      <c r="VC14" s="33"/>
      <c r="VD14" s="33"/>
      <c r="VE14" s="33"/>
      <c r="VF14" s="33"/>
      <c r="VG14" s="33"/>
      <c r="VH14" s="33"/>
      <c r="VI14" s="33"/>
      <c r="VJ14" s="33"/>
      <c r="VK14" s="33"/>
      <c r="VL14" s="33"/>
      <c r="VM14" s="33"/>
      <c r="VN14" s="33"/>
      <c r="VO14" s="33"/>
      <c r="VP14" s="33"/>
      <c r="VQ14" s="33"/>
      <c r="VR14" s="33"/>
      <c r="VS14" s="33"/>
      <c r="VT14" s="33"/>
      <c r="VU14" s="33"/>
      <c r="VV14" s="33"/>
      <c r="VW14" s="33"/>
      <c r="VX14" s="33"/>
      <c r="VY14" s="33"/>
      <c r="VZ14" s="33"/>
      <c r="WA14" s="33"/>
      <c r="WB14" s="33"/>
      <c r="WC14" s="33"/>
      <c r="WD14" s="33"/>
      <c r="WE14" s="33"/>
      <c r="WF14" s="33"/>
      <c r="WG14" s="33"/>
      <c r="WH14" s="33"/>
      <c r="WI14" s="33"/>
      <c r="WJ14" s="33"/>
      <c r="WK14" s="33"/>
      <c r="WL14" s="33"/>
      <c r="WM14" s="33"/>
      <c r="WN14" s="33"/>
      <c r="WO14" s="33"/>
      <c r="WP14" s="33"/>
      <c r="WQ14" s="33"/>
      <c r="WR14" s="33"/>
      <c r="WS14" s="33"/>
      <c r="WT14" s="33"/>
      <c r="WU14" s="33"/>
      <c r="WV14" s="33"/>
      <c r="WW14" s="33"/>
      <c r="WX14" s="33"/>
      <c r="WY14" s="33"/>
      <c r="WZ14" s="33"/>
      <c r="XA14" s="33"/>
      <c r="XB14" s="33"/>
      <c r="XC14" s="33"/>
      <c r="XD14" s="33"/>
      <c r="XE14" s="33"/>
      <c r="XF14" s="33"/>
      <c r="XG14" s="33"/>
      <c r="XH14" s="33"/>
      <c r="XI14" s="33"/>
      <c r="XJ14" s="33"/>
      <c r="XK14" s="33"/>
      <c r="XL14" s="33"/>
      <c r="XM14" s="33"/>
      <c r="XN14" s="33"/>
      <c r="XO14" s="33"/>
      <c r="XP14" s="33"/>
      <c r="XQ14" s="33"/>
      <c r="XR14" s="33"/>
      <c r="XS14" s="33"/>
      <c r="XT14" s="33"/>
      <c r="XU14" s="33"/>
      <c r="XV14" s="33"/>
      <c r="XW14" s="33"/>
      <c r="XX14" s="33"/>
      <c r="XY14" s="33"/>
      <c r="XZ14" s="33"/>
      <c r="YA14" s="33"/>
      <c r="YB14" s="33"/>
      <c r="YC14" s="33"/>
      <c r="YD14" s="33"/>
      <c r="YE14" s="33"/>
      <c r="YF14" s="33"/>
      <c r="YG14" s="33"/>
      <c r="YH14" s="33"/>
      <c r="YI14" s="33"/>
      <c r="YJ14" s="33"/>
      <c r="YK14" s="33"/>
      <c r="YL14" s="33"/>
      <c r="YM14" s="33"/>
      <c r="YN14" s="33"/>
      <c r="YO14" s="33"/>
      <c r="YP14" s="33"/>
      <c r="YQ14" s="33"/>
      <c r="YR14" s="33"/>
      <c r="YS14" s="33"/>
      <c r="YT14" s="33"/>
      <c r="YU14" s="33"/>
      <c r="YV14" s="33"/>
      <c r="YW14" s="33"/>
      <c r="YX14" s="33"/>
      <c r="YY14" s="33"/>
      <c r="YZ14" s="33"/>
      <c r="ZA14" s="33"/>
      <c r="ZB14" s="33"/>
      <c r="ZC14" s="33"/>
      <c r="ZD14" s="33"/>
      <c r="ZE14" s="33"/>
      <c r="ZF14" s="33"/>
      <c r="ZG14" s="33"/>
      <c r="ZH14" s="33"/>
      <c r="ZI14" s="33"/>
      <c r="ZJ14" s="33"/>
      <c r="ZK14" s="33"/>
      <c r="ZL14" s="33"/>
      <c r="ZM14" s="33"/>
      <c r="ZN14" s="33"/>
      <c r="ZO14" s="33"/>
      <c r="ZP14" s="33"/>
      <c r="ZQ14" s="33"/>
      <c r="ZR14" s="33"/>
      <c r="ZS14" s="33"/>
      <c r="ZT14" s="33"/>
      <c r="ZU14" s="33"/>
      <c r="ZV14" s="33"/>
      <c r="ZW14" s="33"/>
      <c r="ZX14" s="33"/>
      <c r="ZY14" s="33"/>
      <c r="ZZ14" s="33"/>
      <c r="AAA14" s="33"/>
      <c r="AAB14" s="33"/>
      <c r="AAC14" s="33"/>
      <c r="AAD14" s="33"/>
      <c r="AAE14" s="33"/>
      <c r="AAF14" s="33"/>
      <c r="AAG14" s="33"/>
      <c r="AAH14" s="33"/>
      <c r="AAI14" s="33"/>
      <c r="AAJ14" s="33"/>
      <c r="AAK14" s="33"/>
      <c r="AAL14" s="33"/>
      <c r="AAM14" s="33"/>
      <c r="AAN14" s="33"/>
      <c r="AAO14" s="33"/>
      <c r="AAP14" s="33"/>
      <c r="AAQ14" s="33"/>
      <c r="AAR14" s="33"/>
      <c r="AAS14" s="33"/>
      <c r="AAT14" s="33"/>
      <c r="AAU14" s="33"/>
      <c r="AAV14" s="33"/>
      <c r="AAW14" s="33"/>
      <c r="AAX14" s="33"/>
      <c r="AAY14" s="33"/>
      <c r="AAZ14" s="33"/>
      <c r="ABA14" s="33"/>
      <c r="ABB14" s="33"/>
      <c r="ABC14" s="33"/>
      <c r="ABD14" s="33"/>
      <c r="ABE14" s="33"/>
      <c r="ABF14" s="33"/>
      <c r="ABG14" s="33"/>
      <c r="ABH14" s="33"/>
      <c r="ABI14" s="33"/>
      <c r="ABJ14" s="33"/>
      <c r="ABK14" s="33"/>
      <c r="ABL14" s="33"/>
      <c r="ABM14" s="33"/>
      <c r="ABN14" s="33"/>
      <c r="ABO14" s="33"/>
      <c r="ABP14" s="33"/>
      <c r="ABQ14" s="33"/>
      <c r="ABR14" s="33"/>
      <c r="ABS14" s="33"/>
      <c r="ABT14" s="33"/>
      <c r="ABU14" s="33"/>
      <c r="ABV14" s="33"/>
      <c r="ABW14" s="33"/>
      <c r="ABX14" s="33"/>
      <c r="ABY14" s="33"/>
      <c r="ABZ14" s="33"/>
      <c r="ACA14" s="33"/>
      <c r="ACB14" s="33"/>
      <c r="ACC14" s="33"/>
      <c r="ACD14" s="33"/>
      <c r="ACE14" s="33"/>
      <c r="ACF14" s="33"/>
      <c r="ACG14" s="33"/>
      <c r="ACH14" s="33"/>
      <c r="ACI14" s="33"/>
      <c r="ACJ14" s="33"/>
      <c r="ACK14" s="33"/>
      <c r="ACL14" s="33"/>
      <c r="ACM14" s="33"/>
      <c r="ACN14" s="33"/>
      <c r="ACO14" s="33"/>
      <c r="ACP14" s="33"/>
      <c r="ACQ14" s="33"/>
      <c r="ACR14" s="33"/>
      <c r="ACS14" s="33"/>
      <c r="ACT14" s="33"/>
      <c r="ACU14" s="33"/>
      <c r="ACV14" s="33"/>
      <c r="ACW14" s="33"/>
      <c r="ACX14" s="33"/>
      <c r="ACY14" s="33"/>
      <c r="ACZ14" s="33"/>
      <c r="ADA14" s="33"/>
      <c r="ADB14" s="33"/>
      <c r="ADC14" s="33"/>
      <c r="ADD14" s="33"/>
      <c r="ADE14" s="33"/>
      <c r="ADF14" s="33"/>
      <c r="ADG14" s="33"/>
      <c r="ADH14" s="33"/>
      <c r="ADI14" s="33"/>
      <c r="ADJ14" s="33"/>
      <c r="ADK14" s="33"/>
      <c r="ADL14" s="33"/>
      <c r="ADM14" s="33"/>
      <c r="ADN14" s="33"/>
      <c r="ADO14" s="33"/>
      <c r="ADP14" s="33"/>
      <c r="ADQ14" s="33"/>
      <c r="ADR14" s="33"/>
      <c r="ADS14" s="33"/>
      <c r="ADT14" s="33"/>
      <c r="ADU14" s="33"/>
      <c r="ADV14" s="33"/>
      <c r="ADW14" s="33"/>
      <c r="ADX14" s="33"/>
      <c r="ADY14" s="33"/>
      <c r="ADZ14" s="33"/>
      <c r="AEA14" s="33"/>
      <c r="AEB14" s="33"/>
      <c r="AEC14" s="33"/>
      <c r="AED14" s="33"/>
      <c r="AEE14" s="33"/>
      <c r="AEF14" s="33"/>
      <c r="AEG14" s="33"/>
      <c r="AEH14" s="33"/>
      <c r="AEI14" s="33"/>
      <c r="AEJ14" s="33"/>
      <c r="AEK14" s="33"/>
      <c r="AEL14" s="33"/>
      <c r="AEM14" s="33"/>
      <c r="AEN14" s="33"/>
      <c r="AEO14" s="33"/>
      <c r="AEP14" s="33"/>
      <c r="AEQ14" s="33"/>
      <c r="AER14" s="33"/>
      <c r="AES14" s="33"/>
      <c r="AET14" s="33"/>
      <c r="AEU14" s="33"/>
      <c r="AEV14" s="33"/>
      <c r="AEW14" s="33"/>
      <c r="AEX14" s="33"/>
      <c r="AEY14" s="33"/>
      <c r="AEZ14" s="33"/>
      <c r="AFA14" s="33"/>
      <c r="AFB14" s="33"/>
      <c r="AFC14" s="33"/>
      <c r="AFD14" s="33"/>
      <c r="AFE14" s="33"/>
      <c r="AFF14" s="33"/>
      <c r="AFG14" s="33"/>
      <c r="AFH14" s="33"/>
      <c r="AFI14" s="33"/>
      <c r="AFJ14" s="33"/>
      <c r="AFK14" s="33"/>
      <c r="AFL14" s="33"/>
      <c r="AFM14" s="33"/>
      <c r="AFN14" s="33"/>
      <c r="AFO14" s="33"/>
      <c r="AFP14" s="33"/>
      <c r="AFQ14" s="33"/>
      <c r="AFR14" s="33"/>
      <c r="AFS14" s="33"/>
      <c r="AFT14" s="33"/>
      <c r="AFU14" s="33"/>
      <c r="AFV14" s="33"/>
      <c r="AFW14" s="33"/>
      <c r="AFX14" s="33"/>
      <c r="AFY14" s="33"/>
      <c r="AFZ14" s="33"/>
      <c r="AGA14" s="33"/>
      <c r="AGB14" s="33"/>
      <c r="AGC14" s="33"/>
      <c r="AGD14" s="33"/>
      <c r="AGE14" s="33"/>
      <c r="AGF14" s="33"/>
      <c r="AGG14" s="33"/>
      <c r="AGH14" s="33"/>
      <c r="AGI14" s="33"/>
      <c r="AGJ14" s="33"/>
      <c r="AGK14" s="33"/>
      <c r="AGL14" s="33"/>
      <c r="AGM14" s="33"/>
      <c r="AGN14" s="33"/>
      <c r="AGO14" s="33"/>
      <c r="AGP14" s="33"/>
      <c r="AGQ14" s="33"/>
      <c r="AGR14" s="33"/>
      <c r="AGS14" s="33"/>
      <c r="AGT14" s="33"/>
      <c r="AGU14" s="33"/>
      <c r="AGV14" s="33"/>
      <c r="AGW14" s="33"/>
      <c r="AGX14" s="33"/>
      <c r="AGY14" s="33"/>
      <c r="AGZ14" s="33"/>
      <c r="AHA14" s="33"/>
      <c r="AHB14" s="33"/>
      <c r="AHC14" s="33"/>
      <c r="AHD14" s="33"/>
      <c r="AHE14" s="33"/>
      <c r="AHF14" s="33"/>
      <c r="AHG14" s="33"/>
      <c r="AHH14" s="33"/>
      <c r="AHI14" s="33"/>
      <c r="AHJ14" s="33"/>
      <c r="AHK14" s="33"/>
      <c r="AHL14" s="33"/>
      <c r="AHM14" s="33"/>
      <c r="AHN14" s="33"/>
      <c r="AHO14" s="33"/>
      <c r="AHP14" s="33"/>
      <c r="AHQ14" s="33"/>
      <c r="AHR14" s="33"/>
      <c r="AHS14" s="33"/>
      <c r="AHT14" s="33"/>
      <c r="AHU14" s="33"/>
      <c r="AHV14" s="33"/>
      <c r="AHW14" s="33"/>
      <c r="AHX14" s="33"/>
      <c r="AHY14" s="33"/>
      <c r="AHZ14" s="33"/>
      <c r="AIA14" s="33"/>
      <c r="AIB14" s="33"/>
      <c r="AIC14" s="33"/>
      <c r="AID14" s="33"/>
      <c r="AIE14" s="33"/>
      <c r="AIF14" s="33"/>
      <c r="AIG14" s="33"/>
      <c r="AIH14" s="33"/>
      <c r="AII14" s="33"/>
      <c r="AIJ14" s="33"/>
      <c r="AIK14" s="33"/>
      <c r="AIL14" s="33"/>
      <c r="AIM14" s="33"/>
      <c r="AIN14" s="33"/>
      <c r="AIO14" s="33"/>
      <c r="AIP14" s="33"/>
      <c r="AIQ14" s="33"/>
      <c r="AIR14" s="33"/>
      <c r="AIS14" s="33"/>
      <c r="AIT14" s="33"/>
      <c r="AIU14" s="33"/>
      <c r="AIV14" s="33"/>
      <c r="AIW14" s="33"/>
      <c r="AIX14" s="33"/>
      <c r="AIY14" s="33"/>
      <c r="AIZ14" s="33"/>
      <c r="AJA14" s="33"/>
      <c r="AJB14" s="33"/>
      <c r="AJC14" s="33"/>
      <c r="AJD14" s="33"/>
      <c r="AJE14" s="33"/>
      <c r="AJF14" s="33"/>
      <c r="AJG14" s="33"/>
      <c r="AJH14" s="33"/>
      <c r="AJI14" s="33"/>
      <c r="AJJ14" s="33"/>
      <c r="AJK14" s="33"/>
      <c r="AJL14" s="33"/>
      <c r="AJM14" s="33"/>
      <c r="AJN14" s="33"/>
      <c r="AJO14" s="33"/>
      <c r="AJP14" s="33"/>
      <c r="AJQ14" s="33"/>
      <c r="AJR14" s="33"/>
      <c r="AJS14" s="33"/>
      <c r="AJT14" s="33"/>
      <c r="AJU14" s="33"/>
      <c r="AJV14" s="33"/>
      <c r="AJW14" s="33"/>
      <c r="AJX14" s="33"/>
      <c r="AJY14" s="33"/>
      <c r="AJZ14" s="33"/>
      <c r="AKA14" s="33"/>
      <c r="AKB14" s="33"/>
      <c r="AKC14" s="33"/>
      <c r="AKD14" s="33"/>
      <c r="AKE14" s="33"/>
      <c r="AKF14" s="33"/>
      <c r="AKG14" s="33"/>
      <c r="AKH14" s="33"/>
      <c r="AKI14" s="33"/>
      <c r="AKJ14" s="33"/>
      <c r="AKK14" s="33"/>
      <c r="AKL14" s="33"/>
      <c r="AKM14" s="33"/>
      <c r="AKN14" s="33"/>
      <c r="AKO14" s="33"/>
      <c r="AKP14" s="33"/>
      <c r="AKQ14" s="33"/>
      <c r="AKR14" s="33"/>
      <c r="AKS14" s="33"/>
      <c r="AKT14" s="33"/>
      <c r="AKU14" s="33"/>
      <c r="AKV14" s="33"/>
      <c r="AKW14" s="33"/>
      <c r="AKX14" s="33"/>
      <c r="AKY14" s="33"/>
      <c r="AKZ14" s="33"/>
      <c r="ALA14" s="33"/>
      <c r="ALB14" s="33"/>
    </row>
    <row r="15" spans="1:1010" ht="14.1" customHeight="1">
      <c r="A15" s="72" t="s">
        <v>143</v>
      </c>
      <c r="B15" s="314" t="s">
        <v>144</v>
      </c>
      <c r="C15" s="314"/>
      <c r="D15" s="91">
        <v>1</v>
      </c>
      <c r="E15" s="92">
        <v>51400</v>
      </c>
      <c r="F15" s="75">
        <f>D15*E15</f>
        <v>51400</v>
      </c>
      <c r="G15" s="76">
        <f t="shared" ref="G15" si="0">IF($D$5&gt;0,F15/$D$5,"")</f>
        <v>1.4369583449818284</v>
      </c>
      <c r="H15" s="73">
        <v>0</v>
      </c>
      <c r="I15" s="213">
        <v>1</v>
      </c>
      <c r="J15" s="75">
        <f>(E15+(E15*H15)/100)*I15</f>
        <v>51400</v>
      </c>
      <c r="K15" s="76">
        <f t="shared" ref="K15" si="1">J15/$H$5</f>
        <v>1.4369583449818284</v>
      </c>
      <c r="L15" s="79"/>
      <c r="M15" s="78">
        <f t="shared" ref="M15" si="2">K15</f>
        <v>1.4369583449818284</v>
      </c>
      <c r="N15" s="79" t="s">
        <v>133</v>
      </c>
      <c r="O15" s="78"/>
      <c r="P15" s="79" t="s">
        <v>133</v>
      </c>
      <c r="Q15" s="78"/>
      <c r="R15" s="315" t="s">
        <v>145</v>
      </c>
      <c r="S15" s="308">
        <f>S14-E14</f>
        <v>0</v>
      </c>
      <c r="T15" s="315" t="s">
        <v>146</v>
      </c>
      <c r="U15" s="324">
        <f>S14-U14</f>
        <v>-6.3267729854296668</v>
      </c>
      <c r="V15" s="315" t="s">
        <v>147</v>
      </c>
      <c r="W15" s="324">
        <f>S14-W14</f>
        <v>0.4199787580384502</v>
      </c>
    </row>
    <row r="16" spans="1:1010" ht="14.1" customHeight="1">
      <c r="A16" s="72" t="s">
        <v>148</v>
      </c>
      <c r="B16" s="304" t="s">
        <v>150</v>
      </c>
      <c r="C16" s="304"/>
      <c r="D16" s="304"/>
      <c r="E16" s="304"/>
      <c r="F16" s="94">
        <v>0.01</v>
      </c>
      <c r="G16" s="76">
        <f t="shared" ref="G16:G17" si="3">IF($D$5&gt;0,F16/$D$5,"")</f>
        <v>2.7956388034665923E-7</v>
      </c>
      <c r="H16" s="209">
        <f>((J16/F16)-1)*100</f>
        <v>-100</v>
      </c>
      <c r="I16" s="214"/>
      <c r="J16" s="211">
        <v>0</v>
      </c>
      <c r="K16" s="76">
        <f t="shared" ref="K16:K17" si="4">J16/$H$5</f>
        <v>0</v>
      </c>
      <c r="L16" s="79"/>
      <c r="M16" s="78">
        <f t="shared" ref="M16:M17" si="5">K16</f>
        <v>0</v>
      </c>
      <c r="N16" s="79" t="s">
        <v>133</v>
      </c>
      <c r="O16" s="78"/>
      <c r="P16" s="79" t="s">
        <v>133</v>
      </c>
      <c r="Q16" s="78"/>
      <c r="R16" s="315"/>
      <c r="S16" s="308"/>
      <c r="T16" s="315"/>
      <c r="U16" s="324"/>
      <c r="V16" s="315"/>
      <c r="W16" s="324"/>
    </row>
    <row r="17" spans="1:990" ht="14.1" customHeight="1">
      <c r="A17" s="72" t="s">
        <v>149</v>
      </c>
      <c r="B17" s="304" t="s">
        <v>152</v>
      </c>
      <c r="C17" s="304"/>
      <c r="D17" s="304"/>
      <c r="E17" s="304"/>
      <c r="F17" s="94">
        <v>0.01</v>
      </c>
      <c r="G17" s="76">
        <f t="shared" si="3"/>
        <v>2.7956388034665923E-7</v>
      </c>
      <c r="H17" s="210">
        <v>0</v>
      </c>
      <c r="I17" s="214"/>
      <c r="J17" s="212">
        <f>F17*H17/100+F17</f>
        <v>0.01</v>
      </c>
      <c r="K17" s="76">
        <f t="shared" si="4"/>
        <v>2.7956388034665923E-7</v>
      </c>
      <c r="L17" s="79"/>
      <c r="M17" s="78">
        <f t="shared" si="5"/>
        <v>2.7956388034665923E-7</v>
      </c>
      <c r="N17" s="79" t="s">
        <v>133</v>
      </c>
      <c r="O17" s="78"/>
      <c r="P17" s="79" t="s">
        <v>133</v>
      </c>
      <c r="Q17" s="78"/>
      <c r="R17" s="315"/>
      <c r="S17" s="308"/>
      <c r="T17" s="315"/>
      <c r="U17" s="324"/>
      <c r="V17" s="315"/>
      <c r="W17" s="324"/>
    </row>
    <row r="18" spans="1:990" ht="14.1" customHeight="1">
      <c r="A18" s="316"/>
      <c r="B18" s="317"/>
      <c r="C18" s="317"/>
      <c r="D18" s="317"/>
      <c r="E18" s="317"/>
      <c r="F18" s="317"/>
      <c r="G18" s="317"/>
      <c r="H18" s="317"/>
      <c r="I18" s="317"/>
      <c r="J18" s="317"/>
      <c r="K18" s="317"/>
      <c r="L18" s="317"/>
      <c r="M18" s="317"/>
      <c r="N18" s="317"/>
      <c r="O18" s="317"/>
      <c r="P18" s="317"/>
      <c r="Q18" s="318"/>
      <c r="R18" s="315"/>
      <c r="S18" s="308"/>
      <c r="T18" s="315"/>
      <c r="U18" s="324"/>
      <c r="V18" s="315"/>
      <c r="W18" s="324"/>
    </row>
    <row r="19" spans="1:990" ht="14.1" customHeight="1">
      <c r="A19" s="316"/>
      <c r="B19" s="317"/>
      <c r="C19" s="317"/>
      <c r="D19" s="317"/>
      <c r="E19" s="317"/>
      <c r="F19" s="317"/>
      <c r="G19" s="317"/>
      <c r="H19" s="317"/>
      <c r="I19" s="317"/>
      <c r="J19" s="317"/>
      <c r="K19" s="317"/>
      <c r="L19" s="317"/>
      <c r="M19" s="317"/>
      <c r="N19" s="317"/>
      <c r="O19" s="317"/>
      <c r="P19" s="317"/>
      <c r="Q19" s="318"/>
      <c r="R19" s="322" t="s">
        <v>151</v>
      </c>
      <c r="S19" s="322"/>
      <c r="T19" s="322"/>
      <c r="U19" s="322"/>
      <c r="V19" s="322"/>
      <c r="W19" s="95">
        <f>W20/S14</f>
        <v>0.49282148085309135</v>
      </c>
    </row>
    <row r="20" spans="1:990" ht="14.1" customHeight="1">
      <c r="A20" s="319"/>
      <c r="B20" s="320"/>
      <c r="C20" s="320"/>
      <c r="D20" s="320"/>
      <c r="E20" s="320"/>
      <c r="F20" s="320"/>
      <c r="G20" s="320"/>
      <c r="H20" s="320"/>
      <c r="I20" s="320"/>
      <c r="J20" s="320"/>
      <c r="K20" s="320"/>
      <c r="L20" s="320"/>
      <c r="M20" s="320"/>
      <c r="N20" s="320"/>
      <c r="O20" s="320"/>
      <c r="P20" s="320"/>
      <c r="Q20" s="321"/>
      <c r="R20" s="322" t="s">
        <v>153</v>
      </c>
      <c r="S20" s="322"/>
      <c r="T20" s="322"/>
      <c r="U20" s="322"/>
      <c r="V20" s="322"/>
      <c r="W20" s="84">
        <f>W14/2</f>
        <v>14.416243045927011</v>
      </c>
    </row>
    <row r="21" spans="1:990" ht="21.75" customHeight="1">
      <c r="A21" s="65" t="s">
        <v>31</v>
      </c>
      <c r="B21" s="309" t="s">
        <v>154</v>
      </c>
      <c r="C21" s="309"/>
      <c r="D21" s="93" t="s">
        <v>155</v>
      </c>
      <c r="E21" s="93" t="s">
        <v>156</v>
      </c>
      <c r="F21" s="96"/>
      <c r="G21" s="96"/>
      <c r="H21" s="96"/>
      <c r="I21" s="93" t="s">
        <v>157</v>
      </c>
      <c r="J21" s="96"/>
      <c r="K21" s="96"/>
      <c r="L21" s="69">
        <v>0.5</v>
      </c>
      <c r="M21" s="70"/>
      <c r="N21" s="69">
        <v>0.5</v>
      </c>
      <c r="O21" s="70"/>
      <c r="P21" s="69">
        <v>0</v>
      </c>
      <c r="Q21" s="70"/>
      <c r="R21" s="310" t="s">
        <v>158</v>
      </c>
      <c r="S21" s="310"/>
      <c r="T21" s="311" t="s">
        <v>159</v>
      </c>
      <c r="U21" s="311"/>
      <c r="V21" s="311"/>
      <c r="W21" s="311"/>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c r="IT21" s="18"/>
      <c r="IU21" s="18"/>
      <c r="IV21" s="18"/>
      <c r="IW21" s="18"/>
      <c r="IX21" s="18"/>
      <c r="IY21" s="18"/>
      <c r="IZ21" s="18"/>
      <c r="JA21" s="18"/>
      <c r="JB21" s="18"/>
      <c r="JC21" s="18"/>
      <c r="JD21" s="18"/>
      <c r="JE21" s="18"/>
      <c r="JF21" s="18"/>
      <c r="JG21" s="18"/>
      <c r="JH21" s="18"/>
      <c r="JI21" s="18"/>
      <c r="JJ21" s="18"/>
      <c r="JK21" s="18"/>
      <c r="JL21" s="18"/>
      <c r="JM21" s="18"/>
      <c r="JN21" s="18"/>
      <c r="JO21" s="18"/>
      <c r="JP21" s="18"/>
      <c r="JQ21" s="18"/>
      <c r="JR21" s="18"/>
      <c r="JS21" s="18"/>
      <c r="JT21" s="18"/>
      <c r="JU21" s="18"/>
      <c r="JV21" s="18"/>
      <c r="JW21" s="18"/>
      <c r="JX21" s="18"/>
      <c r="JY21" s="18"/>
      <c r="JZ21" s="18"/>
      <c r="KA21" s="18"/>
      <c r="KB21" s="18"/>
      <c r="KC21" s="18"/>
      <c r="KD21" s="18"/>
      <c r="KE21" s="18"/>
      <c r="KF21" s="18"/>
      <c r="KG21" s="18"/>
      <c r="KH21" s="18"/>
      <c r="KI21" s="18"/>
      <c r="KJ21" s="18"/>
      <c r="KK21" s="18"/>
      <c r="KL21" s="18"/>
      <c r="KM21" s="18"/>
      <c r="KN21" s="18"/>
      <c r="KO21" s="18"/>
      <c r="KP21" s="18"/>
      <c r="KQ21" s="18"/>
      <c r="KR21" s="18"/>
      <c r="KS21" s="18"/>
      <c r="KT21" s="18"/>
      <c r="KU21" s="18"/>
      <c r="KV21" s="18"/>
      <c r="KW21" s="18"/>
      <c r="KX21" s="18"/>
      <c r="KY21" s="18"/>
      <c r="KZ21" s="18"/>
      <c r="LA21" s="18"/>
      <c r="LB21" s="18"/>
      <c r="LC21" s="18"/>
      <c r="LD21" s="18"/>
      <c r="LE21" s="18"/>
      <c r="LF21" s="18"/>
      <c r="LG21" s="18"/>
      <c r="LH21" s="18"/>
      <c r="LI21" s="18"/>
      <c r="LJ21" s="18"/>
      <c r="LK21" s="18"/>
      <c r="LL21" s="18"/>
      <c r="LM21" s="18"/>
      <c r="LN21" s="18"/>
      <c r="LO21" s="18"/>
      <c r="LP21" s="18"/>
      <c r="LQ21" s="18"/>
      <c r="LR21" s="18"/>
      <c r="LS21" s="18"/>
      <c r="LT21" s="18"/>
      <c r="LU21" s="18"/>
      <c r="LV21" s="18"/>
      <c r="LW21" s="18"/>
      <c r="LX21" s="18"/>
      <c r="LY21" s="18"/>
      <c r="LZ21" s="18"/>
      <c r="MA21" s="18"/>
      <c r="MB21" s="18"/>
      <c r="MC21" s="18"/>
      <c r="MD21" s="18"/>
      <c r="ME21" s="18"/>
      <c r="MF21" s="18"/>
      <c r="MG21" s="18"/>
      <c r="MH21" s="18"/>
      <c r="MI21" s="18"/>
      <c r="MJ21" s="18"/>
      <c r="MK21" s="18"/>
      <c r="ML21" s="18"/>
      <c r="MM21" s="18"/>
      <c r="MN21" s="18"/>
      <c r="MO21" s="18"/>
      <c r="MP21" s="18"/>
      <c r="MQ21" s="18"/>
      <c r="MR21" s="18"/>
      <c r="MS21" s="18"/>
      <c r="MT21" s="18"/>
      <c r="MU21" s="18"/>
      <c r="MV21" s="18"/>
      <c r="MW21" s="18"/>
      <c r="MX21" s="18"/>
      <c r="MY21" s="18"/>
      <c r="MZ21" s="18"/>
      <c r="NA21" s="18"/>
      <c r="NB21" s="18"/>
      <c r="NC21" s="18"/>
      <c r="ND21" s="18"/>
      <c r="NE21" s="18"/>
      <c r="NF21" s="18"/>
      <c r="NG21" s="18"/>
      <c r="NH21" s="18"/>
      <c r="NI21" s="18"/>
      <c r="NJ21" s="18"/>
      <c r="NK21" s="18"/>
      <c r="NL21" s="18"/>
      <c r="NM21" s="18"/>
      <c r="NN21" s="18"/>
      <c r="NO21" s="18"/>
      <c r="NP21" s="18"/>
      <c r="NQ21" s="18"/>
      <c r="NR21" s="18"/>
      <c r="NS21" s="18"/>
      <c r="NT21" s="18"/>
      <c r="NU21" s="18"/>
      <c r="NV21" s="18"/>
      <c r="NW21" s="18"/>
      <c r="NX21" s="18"/>
      <c r="NY21" s="18"/>
      <c r="NZ21" s="18"/>
      <c r="OA21" s="18"/>
      <c r="OB21" s="18"/>
      <c r="OC21" s="18"/>
      <c r="OD21" s="18"/>
      <c r="OE21" s="18"/>
      <c r="OF21" s="18"/>
      <c r="OG21" s="18"/>
      <c r="OH21" s="18"/>
      <c r="OI21" s="18"/>
      <c r="OJ21" s="18"/>
      <c r="OK21" s="18"/>
      <c r="OL21" s="18"/>
      <c r="OM21" s="18"/>
      <c r="ON21" s="18"/>
      <c r="OO21" s="18"/>
      <c r="OP21" s="18"/>
      <c r="OQ21" s="18"/>
      <c r="OR21" s="18"/>
      <c r="OS21" s="18"/>
      <c r="OT21" s="18"/>
      <c r="OU21" s="18"/>
      <c r="OV21" s="18"/>
      <c r="OW21" s="18"/>
      <c r="OX21" s="18"/>
      <c r="OY21" s="18"/>
      <c r="OZ21" s="18"/>
      <c r="PA21" s="18"/>
      <c r="PB21" s="18"/>
      <c r="PC21" s="18"/>
      <c r="PD21" s="18"/>
      <c r="PE21" s="18"/>
      <c r="PF21" s="18"/>
      <c r="PG21" s="18"/>
      <c r="PH21" s="18"/>
      <c r="PI21" s="18"/>
      <c r="PJ21" s="18"/>
      <c r="PK21" s="18"/>
      <c r="PL21" s="18"/>
      <c r="PM21" s="18"/>
      <c r="PN21" s="18"/>
      <c r="PO21" s="18"/>
      <c r="PP21" s="18"/>
      <c r="PQ21" s="18"/>
      <c r="PR21" s="18"/>
      <c r="PS21" s="18"/>
      <c r="PT21" s="18"/>
      <c r="PU21" s="18"/>
      <c r="PV21" s="18"/>
      <c r="PW21" s="18"/>
      <c r="PX21" s="18"/>
      <c r="PY21" s="18"/>
      <c r="PZ21" s="18"/>
      <c r="QA21" s="18"/>
      <c r="QB21" s="18"/>
      <c r="QC21" s="18"/>
      <c r="QD21" s="18"/>
      <c r="QE21" s="18"/>
      <c r="QF21" s="18"/>
      <c r="QG21" s="18"/>
      <c r="QH21" s="18"/>
      <c r="QI21" s="18"/>
      <c r="QJ21" s="18"/>
      <c r="QK21" s="18"/>
      <c r="QL21" s="18"/>
      <c r="QM21" s="18"/>
      <c r="QN21" s="18"/>
      <c r="QO21" s="18"/>
      <c r="QP21" s="18"/>
      <c r="QQ21" s="18"/>
      <c r="QR21" s="18"/>
      <c r="QS21" s="18"/>
      <c r="QT21" s="18"/>
      <c r="QU21" s="18"/>
      <c r="QV21" s="18"/>
      <c r="QW21" s="18"/>
      <c r="QX21" s="18"/>
      <c r="QY21" s="18"/>
      <c r="QZ21" s="18"/>
      <c r="RA21" s="18"/>
      <c r="RB21" s="18"/>
      <c r="RC21" s="18"/>
      <c r="RD21" s="18"/>
      <c r="RE21" s="18"/>
      <c r="RF21" s="18"/>
      <c r="RG21" s="18"/>
      <c r="RH21" s="18"/>
      <c r="RI21" s="18"/>
      <c r="RJ21" s="18"/>
      <c r="RK21" s="18"/>
      <c r="RL21" s="18"/>
      <c r="RM21" s="18"/>
      <c r="RN21" s="18"/>
      <c r="RO21" s="18"/>
      <c r="RP21" s="18"/>
      <c r="RQ21" s="18"/>
      <c r="RR21" s="18"/>
      <c r="RS21" s="18"/>
      <c r="RT21" s="18"/>
      <c r="RU21" s="18"/>
      <c r="RV21" s="18"/>
      <c r="RW21" s="18"/>
      <c r="RX21" s="18"/>
      <c r="RY21" s="18"/>
      <c r="RZ21" s="18"/>
      <c r="SA21" s="18"/>
      <c r="SB21" s="18"/>
      <c r="SC21" s="18"/>
      <c r="SD21" s="18"/>
      <c r="SE21" s="18"/>
      <c r="SF21" s="18"/>
      <c r="SG21" s="18"/>
      <c r="SH21" s="18"/>
      <c r="SI21" s="18"/>
      <c r="SJ21" s="18"/>
      <c r="SK21" s="18"/>
      <c r="SL21" s="18"/>
      <c r="SM21" s="18"/>
      <c r="SN21" s="18"/>
      <c r="SO21" s="18"/>
      <c r="SP21" s="18"/>
      <c r="SQ21" s="18"/>
      <c r="SR21" s="18"/>
      <c r="SS21" s="18"/>
      <c r="ST21" s="18"/>
      <c r="SU21" s="18"/>
      <c r="SV21" s="18"/>
      <c r="SW21" s="18"/>
      <c r="SX21" s="18"/>
      <c r="SY21" s="18"/>
      <c r="SZ21" s="18"/>
      <c r="TA21" s="18"/>
      <c r="TB21" s="18"/>
      <c r="TC21" s="18"/>
      <c r="TD21" s="18"/>
      <c r="TE21" s="18"/>
      <c r="TF21" s="18"/>
      <c r="TG21" s="18"/>
      <c r="TH21" s="18"/>
      <c r="TI21" s="18"/>
      <c r="TJ21" s="18"/>
      <c r="TK21" s="18"/>
      <c r="TL21" s="18"/>
      <c r="TM21" s="18"/>
      <c r="TN21" s="18"/>
      <c r="TO21" s="18"/>
      <c r="TP21" s="18"/>
      <c r="TQ21" s="18"/>
      <c r="TR21" s="18"/>
      <c r="TS21" s="18"/>
      <c r="TT21" s="18"/>
      <c r="TU21" s="18"/>
      <c r="TV21" s="18"/>
      <c r="TW21" s="18"/>
      <c r="TX21" s="18"/>
      <c r="TY21" s="18"/>
      <c r="TZ21" s="18"/>
      <c r="UA21" s="18"/>
      <c r="UB21" s="18"/>
      <c r="UC21" s="18"/>
      <c r="UD21" s="18"/>
      <c r="UE21" s="18"/>
      <c r="UF21" s="18"/>
      <c r="UG21" s="18"/>
      <c r="UH21" s="18"/>
      <c r="UI21" s="18"/>
      <c r="UJ21" s="18"/>
      <c r="UK21" s="18"/>
      <c r="UL21" s="18"/>
      <c r="UM21" s="18"/>
      <c r="UN21" s="18"/>
      <c r="UO21" s="18"/>
      <c r="UP21" s="18"/>
      <c r="UQ21" s="18"/>
      <c r="UR21" s="18"/>
      <c r="US21" s="18"/>
      <c r="UT21" s="18"/>
      <c r="UU21" s="18"/>
      <c r="UV21" s="18"/>
      <c r="UW21" s="18"/>
      <c r="UX21" s="18"/>
      <c r="UY21" s="18"/>
      <c r="UZ21" s="18"/>
      <c r="VA21" s="18"/>
      <c r="VB21" s="18"/>
      <c r="VC21" s="18"/>
      <c r="VD21" s="18"/>
      <c r="VE21" s="18"/>
      <c r="VF21" s="18"/>
      <c r="VG21" s="18"/>
      <c r="VH21" s="18"/>
      <c r="VI21" s="18"/>
      <c r="VJ21" s="18"/>
      <c r="VK21" s="18"/>
      <c r="VL21" s="18"/>
      <c r="VM21" s="18"/>
      <c r="VN21" s="18"/>
      <c r="VO21" s="18"/>
      <c r="VP21" s="18"/>
      <c r="VQ21" s="18"/>
      <c r="VR21" s="18"/>
      <c r="VS21" s="18"/>
      <c r="VT21" s="18"/>
      <c r="VU21" s="18"/>
      <c r="VV21" s="18"/>
      <c r="VW21" s="18"/>
      <c r="VX21" s="18"/>
      <c r="VY21" s="18"/>
      <c r="VZ21" s="18"/>
      <c r="WA21" s="18"/>
      <c r="WB21" s="18"/>
      <c r="WC21" s="18"/>
      <c r="WD21" s="18"/>
      <c r="WE21" s="18"/>
      <c r="WF21" s="18"/>
      <c r="WG21" s="18"/>
      <c r="WH21" s="18"/>
      <c r="WI21" s="18"/>
      <c r="WJ21" s="18"/>
      <c r="WK21" s="18"/>
      <c r="WL21" s="18"/>
      <c r="WM21" s="18"/>
      <c r="WN21" s="18"/>
      <c r="WO21" s="18"/>
      <c r="WP21" s="18"/>
      <c r="WQ21" s="18"/>
      <c r="WR21" s="18"/>
      <c r="WS21" s="18"/>
      <c r="WT21" s="18"/>
      <c r="WU21" s="18"/>
      <c r="WV21" s="18"/>
      <c r="WW21" s="18"/>
      <c r="WX21" s="18"/>
      <c r="WY21" s="18"/>
      <c r="WZ21" s="18"/>
      <c r="XA21" s="18"/>
      <c r="XB21" s="18"/>
      <c r="XC21" s="18"/>
      <c r="XD21" s="18"/>
      <c r="XE21" s="18"/>
      <c r="XF21" s="18"/>
      <c r="XG21" s="18"/>
      <c r="XH21" s="18"/>
      <c r="XI21" s="18"/>
      <c r="XJ21" s="18"/>
      <c r="XK21" s="18"/>
      <c r="XL21" s="18"/>
      <c r="XM21" s="18"/>
      <c r="XN21" s="18"/>
      <c r="XO21" s="18"/>
      <c r="XP21" s="18"/>
      <c r="XQ21" s="18"/>
      <c r="XR21" s="18"/>
      <c r="XS21" s="18"/>
      <c r="XT21" s="18"/>
      <c r="XU21" s="18"/>
      <c r="XV21" s="18"/>
      <c r="XW21" s="18"/>
      <c r="XX21" s="18"/>
      <c r="XY21" s="18"/>
      <c r="XZ21" s="18"/>
      <c r="YA21" s="18"/>
      <c r="YB21" s="18"/>
      <c r="YC21" s="18"/>
      <c r="YD21" s="18"/>
      <c r="YE21" s="18"/>
      <c r="YF21" s="18"/>
      <c r="YG21" s="18"/>
      <c r="YH21" s="18"/>
      <c r="YI21" s="18"/>
      <c r="YJ21" s="18"/>
      <c r="YK21" s="18"/>
      <c r="YL21" s="18"/>
      <c r="YM21" s="18"/>
      <c r="YN21" s="18"/>
      <c r="YO21" s="18"/>
      <c r="YP21" s="18"/>
      <c r="YQ21" s="18"/>
      <c r="YR21" s="18"/>
      <c r="YS21" s="18"/>
      <c r="YT21" s="18"/>
      <c r="YU21" s="18"/>
      <c r="YV21" s="18"/>
      <c r="YW21" s="18"/>
      <c r="YX21" s="18"/>
      <c r="YY21" s="18"/>
      <c r="YZ21" s="18"/>
      <c r="ZA21" s="18"/>
      <c r="ZB21" s="18"/>
      <c r="ZC21" s="18"/>
      <c r="ZD21" s="18"/>
      <c r="ZE21" s="18"/>
      <c r="ZF21" s="18"/>
      <c r="ZG21" s="18"/>
      <c r="ZH21" s="18"/>
      <c r="ZI21" s="18"/>
      <c r="ZJ21" s="18"/>
      <c r="ZK21" s="18"/>
      <c r="ZL21" s="18"/>
      <c r="ZM21" s="18"/>
      <c r="ZN21" s="18"/>
      <c r="ZO21" s="18"/>
      <c r="ZP21" s="18"/>
      <c r="ZQ21" s="18"/>
      <c r="ZR21" s="18"/>
      <c r="ZS21" s="18"/>
      <c r="ZT21" s="18"/>
      <c r="ZU21" s="18"/>
      <c r="ZV21" s="18"/>
      <c r="ZW21" s="18"/>
      <c r="ZX21" s="18"/>
      <c r="ZY21" s="18"/>
      <c r="ZZ21" s="18"/>
      <c r="AAA21" s="18"/>
      <c r="AAB21" s="18"/>
      <c r="AAC21" s="18"/>
      <c r="AAD21" s="18"/>
      <c r="AAE21" s="18"/>
      <c r="AAF21" s="18"/>
      <c r="AAG21" s="18"/>
      <c r="AAH21" s="18"/>
      <c r="AAI21" s="18"/>
      <c r="AAJ21" s="18"/>
      <c r="AAK21" s="18"/>
      <c r="AAL21" s="18"/>
      <c r="AAM21" s="18"/>
      <c r="AAN21" s="18"/>
      <c r="AAO21" s="18"/>
      <c r="AAP21" s="18"/>
      <c r="AAQ21" s="18"/>
      <c r="AAR21" s="18"/>
      <c r="AAS21" s="18"/>
      <c r="AAT21" s="18"/>
      <c r="AAU21" s="18"/>
      <c r="AAV21" s="18"/>
      <c r="AAW21" s="18"/>
      <c r="AAX21" s="18"/>
      <c r="AAY21" s="18"/>
      <c r="AAZ21" s="18"/>
      <c r="ABA21" s="18"/>
      <c r="ABB21" s="18"/>
      <c r="ABC21" s="18"/>
      <c r="ABD21" s="18"/>
      <c r="ABE21" s="18"/>
      <c r="ABF21" s="18"/>
      <c r="ABG21" s="18"/>
      <c r="ABH21" s="18"/>
      <c r="ABI21" s="18"/>
      <c r="ABJ21" s="18"/>
      <c r="ABK21" s="18"/>
      <c r="ABL21" s="18"/>
      <c r="ABM21" s="18"/>
      <c r="ABN21" s="18"/>
      <c r="ABO21" s="18"/>
      <c r="ABP21" s="18"/>
      <c r="ABQ21" s="18"/>
      <c r="ABR21" s="18"/>
      <c r="ABS21" s="18"/>
      <c r="ABT21" s="18"/>
      <c r="ABU21" s="18"/>
      <c r="ABV21" s="18"/>
      <c r="ABW21" s="18"/>
      <c r="ABX21" s="18"/>
      <c r="ABY21" s="18"/>
      <c r="ABZ21" s="18"/>
      <c r="ACA21" s="18"/>
      <c r="ACB21" s="18"/>
      <c r="ACC21" s="18"/>
      <c r="ACD21" s="18"/>
      <c r="ACE21" s="18"/>
      <c r="ACF21" s="18"/>
      <c r="ACG21" s="18"/>
      <c r="ACH21" s="18"/>
      <c r="ACI21" s="18"/>
      <c r="ACJ21" s="18"/>
      <c r="ACK21" s="18"/>
      <c r="ACL21" s="18"/>
      <c r="ACM21" s="18"/>
      <c r="ACN21" s="18"/>
      <c r="ACO21" s="18"/>
      <c r="ACP21" s="18"/>
      <c r="ACQ21" s="18"/>
      <c r="ACR21" s="18"/>
      <c r="ACS21" s="18"/>
      <c r="ACT21" s="18"/>
      <c r="ACU21" s="18"/>
      <c r="ACV21" s="18"/>
      <c r="ACW21" s="18"/>
      <c r="ACX21" s="18"/>
      <c r="ACY21" s="18"/>
      <c r="ACZ21" s="18"/>
      <c r="ADA21" s="18"/>
      <c r="ADB21" s="18"/>
      <c r="ADC21" s="18"/>
      <c r="ADD21" s="18"/>
      <c r="ADE21" s="18"/>
      <c r="ADF21" s="18"/>
      <c r="ADG21" s="18"/>
      <c r="ADH21" s="18"/>
      <c r="ADI21" s="18"/>
      <c r="ADJ21" s="18"/>
      <c r="ADK21" s="18"/>
      <c r="ADL21" s="18"/>
      <c r="ADM21" s="18"/>
      <c r="ADN21" s="18"/>
      <c r="ADO21" s="18"/>
      <c r="ADP21" s="18"/>
      <c r="ADQ21" s="18"/>
      <c r="ADR21" s="18"/>
      <c r="ADS21" s="18"/>
      <c r="ADT21" s="18"/>
      <c r="ADU21" s="18"/>
      <c r="ADV21" s="18"/>
      <c r="ADW21" s="18"/>
      <c r="ADX21" s="18"/>
      <c r="ADY21" s="18"/>
      <c r="ADZ21" s="18"/>
      <c r="AEA21" s="18"/>
      <c r="AEB21" s="18"/>
      <c r="AEC21" s="18"/>
      <c r="AED21" s="18"/>
      <c r="AEE21" s="18"/>
      <c r="AEF21" s="18"/>
      <c r="AEG21" s="18"/>
      <c r="AEH21" s="18"/>
      <c r="AEI21" s="18"/>
      <c r="AEJ21" s="18"/>
      <c r="AEK21" s="18"/>
      <c r="AEL21" s="18"/>
      <c r="AEM21" s="18"/>
      <c r="AEN21" s="18"/>
      <c r="AEO21" s="18"/>
      <c r="AEP21" s="18"/>
      <c r="AEQ21" s="18"/>
      <c r="AER21" s="18"/>
      <c r="AES21" s="18"/>
      <c r="AET21" s="18"/>
      <c r="AEU21" s="18"/>
      <c r="AEV21" s="18"/>
      <c r="AEW21" s="18"/>
      <c r="AEX21" s="18"/>
      <c r="AEY21" s="18"/>
      <c r="AEZ21" s="18"/>
      <c r="AFA21" s="18"/>
      <c r="AFB21" s="18"/>
      <c r="AFC21" s="18"/>
      <c r="AFD21" s="18"/>
      <c r="AFE21" s="18"/>
      <c r="AFF21" s="18"/>
      <c r="AFG21" s="18"/>
      <c r="AFH21" s="18"/>
      <c r="AFI21" s="18"/>
      <c r="AFJ21" s="18"/>
      <c r="AFK21" s="18"/>
      <c r="AFL21" s="18"/>
      <c r="AFM21" s="18"/>
      <c r="AFN21" s="18"/>
      <c r="AFO21" s="18"/>
      <c r="AFP21" s="18"/>
      <c r="AFQ21" s="18"/>
      <c r="AFR21" s="18"/>
      <c r="AFS21" s="18"/>
      <c r="AFT21" s="18"/>
      <c r="AFU21" s="18"/>
      <c r="AFV21" s="18"/>
      <c r="AFW21" s="18"/>
      <c r="AFX21" s="18"/>
      <c r="AFY21" s="18"/>
      <c r="AFZ21" s="18"/>
      <c r="AGA21" s="18"/>
      <c r="AGB21" s="18"/>
      <c r="AGC21" s="18"/>
      <c r="AGD21" s="18"/>
      <c r="AGE21" s="18"/>
      <c r="AGF21" s="18"/>
      <c r="AGG21" s="18"/>
      <c r="AGH21" s="18"/>
      <c r="AGI21" s="18"/>
      <c r="AGJ21" s="18"/>
      <c r="AGK21" s="18"/>
      <c r="AGL21" s="18"/>
      <c r="AGM21" s="18"/>
      <c r="AGN21" s="18"/>
      <c r="AGO21" s="18"/>
      <c r="AGP21" s="18"/>
      <c r="AGQ21" s="18"/>
      <c r="AGR21" s="18"/>
      <c r="AGS21" s="18"/>
      <c r="AGT21" s="18"/>
      <c r="AGU21" s="18"/>
      <c r="AGV21" s="18"/>
      <c r="AGW21" s="18"/>
      <c r="AGX21" s="18"/>
      <c r="AGY21" s="18"/>
      <c r="AGZ21" s="18"/>
      <c r="AHA21" s="18"/>
      <c r="AHB21" s="18"/>
      <c r="AHC21" s="18"/>
      <c r="AHD21" s="18"/>
      <c r="AHE21" s="18"/>
      <c r="AHF21" s="18"/>
      <c r="AHG21" s="18"/>
      <c r="AHH21" s="18"/>
      <c r="AHI21" s="18"/>
      <c r="AHJ21" s="18"/>
      <c r="AHK21" s="18"/>
      <c r="AHL21" s="18"/>
      <c r="AHM21" s="18"/>
      <c r="AHN21" s="18"/>
      <c r="AHO21" s="18"/>
      <c r="AHP21" s="18"/>
      <c r="AHQ21" s="18"/>
      <c r="AHR21" s="18"/>
      <c r="AHS21" s="18"/>
      <c r="AHT21" s="18"/>
      <c r="AHU21" s="18"/>
      <c r="AHV21" s="18"/>
      <c r="AHW21" s="18"/>
      <c r="AHX21" s="18"/>
      <c r="AHY21" s="18"/>
      <c r="AHZ21" s="18"/>
      <c r="AIA21" s="18"/>
      <c r="AIB21" s="18"/>
      <c r="AIC21" s="18"/>
      <c r="AID21" s="18"/>
      <c r="AIE21" s="18"/>
      <c r="AIF21" s="18"/>
      <c r="AIG21" s="18"/>
      <c r="AIH21" s="18"/>
      <c r="AII21" s="18"/>
      <c r="AIJ21" s="18"/>
      <c r="AIK21" s="18"/>
      <c r="AIL21" s="18"/>
      <c r="AIM21" s="18"/>
      <c r="AIN21" s="18"/>
      <c r="AIO21" s="18"/>
      <c r="AIP21" s="18"/>
      <c r="AIQ21" s="18"/>
      <c r="AIR21" s="18"/>
      <c r="AIS21" s="18"/>
      <c r="AIT21" s="18"/>
      <c r="AIU21" s="18"/>
      <c r="AIV21" s="18"/>
      <c r="AIW21" s="18"/>
      <c r="AIX21" s="18"/>
      <c r="AIY21" s="18"/>
      <c r="AIZ21" s="18"/>
      <c r="AJA21" s="18"/>
      <c r="AJB21" s="18"/>
      <c r="AJC21" s="18"/>
      <c r="AJD21" s="18"/>
      <c r="AJE21" s="18"/>
      <c r="AJF21" s="18"/>
      <c r="AJG21" s="18"/>
      <c r="AJH21" s="18"/>
      <c r="AJI21" s="18"/>
      <c r="AJJ21" s="18"/>
      <c r="AJK21" s="18"/>
      <c r="AJL21" s="18"/>
      <c r="AJM21" s="18"/>
      <c r="AJN21" s="18"/>
      <c r="AJO21" s="18"/>
      <c r="AJP21" s="18"/>
      <c r="AJQ21" s="18"/>
      <c r="AJR21" s="18"/>
      <c r="AJS21" s="18"/>
      <c r="AJT21" s="18"/>
      <c r="AJU21" s="18"/>
      <c r="AJV21" s="18"/>
      <c r="AJW21" s="18"/>
      <c r="AJX21" s="18"/>
      <c r="AJY21" s="18"/>
      <c r="AJZ21" s="18"/>
      <c r="AKA21" s="18"/>
      <c r="AKB21" s="18"/>
      <c r="AKC21" s="18"/>
      <c r="AKD21" s="18"/>
      <c r="AKE21" s="18"/>
      <c r="AKF21" s="18"/>
      <c r="AKG21" s="18"/>
      <c r="AKH21" s="18"/>
      <c r="AKI21" s="18"/>
      <c r="AKJ21" s="18"/>
      <c r="AKK21" s="18"/>
      <c r="AKL21" s="18"/>
      <c r="AKM21" s="18"/>
      <c r="AKN21" s="18"/>
      <c r="AKO21" s="18"/>
      <c r="AKP21" s="18"/>
      <c r="AKQ21" s="18"/>
      <c r="AKR21" s="18"/>
      <c r="AKS21" s="18"/>
      <c r="AKT21" s="18"/>
      <c r="AKU21" s="18"/>
      <c r="AKV21" s="18"/>
      <c r="AKW21" s="18"/>
      <c r="AKX21" s="18"/>
      <c r="AKY21" s="18"/>
      <c r="AKZ21" s="18"/>
      <c r="ALA21" s="18"/>
    </row>
    <row r="22" spans="1:990" ht="14.1" customHeight="1">
      <c r="A22" s="72" t="s">
        <v>160</v>
      </c>
      <c r="B22" s="304" t="s">
        <v>161</v>
      </c>
      <c r="C22" s="304"/>
      <c r="D22" s="97">
        <v>24.5</v>
      </c>
      <c r="E22" s="92">
        <v>51699.68</v>
      </c>
      <c r="F22" s="76">
        <f>D$3/D22*E22</f>
        <v>211019.10204081633</v>
      </c>
      <c r="G22" s="76">
        <f>IF($D$5&gt;0,F22/$D$5,"")</f>
        <v>5.8993318993798249</v>
      </c>
      <c r="H22" s="73">
        <v>0</v>
      </c>
      <c r="I22" s="97">
        <v>24</v>
      </c>
      <c r="J22" s="75">
        <f>$H$3/I22*E22*(100+H22)/100</f>
        <v>215415.33333333337</v>
      </c>
      <c r="K22" s="76">
        <f>J22/$H$5</f>
        <v>6.0222346472835717</v>
      </c>
      <c r="L22" s="79"/>
      <c r="M22" s="78">
        <f>IF($J22&gt;0,$K22*$N$21,"")</f>
        <v>3.0111173236417859</v>
      </c>
      <c r="N22" s="79"/>
      <c r="O22" s="78">
        <f>IF($J22&gt;0,$K22*$N$21,"")</f>
        <v>3.0111173236417859</v>
      </c>
      <c r="P22" s="79" t="s">
        <v>133</v>
      </c>
      <c r="Q22" s="78"/>
      <c r="R22" s="310"/>
      <c r="S22" s="310"/>
      <c r="T22" s="311"/>
      <c r="U22" s="311"/>
      <c r="V22" s="311"/>
      <c r="W22" s="311"/>
    </row>
    <row r="23" spans="1:990" ht="14.1" customHeight="1">
      <c r="A23" s="72" t="s">
        <v>162</v>
      </c>
      <c r="B23" s="304" t="s">
        <v>163</v>
      </c>
      <c r="C23" s="304"/>
      <c r="D23" s="97">
        <v>6</v>
      </c>
      <c r="E23" s="92">
        <v>32338.639999999999</v>
      </c>
      <c r="F23" s="76">
        <f>D$3/D23*E23</f>
        <v>538977.33333333337</v>
      </c>
      <c r="G23" s="76">
        <f>IF($D$5&gt;0,F23/$D$5,"")</f>
        <v>15.067859472556147</v>
      </c>
      <c r="H23" s="73">
        <v>0</v>
      </c>
      <c r="I23" s="97">
        <v>6</v>
      </c>
      <c r="J23" s="75">
        <f>$H$3/I23*E23*(100+H23)/100</f>
        <v>538977.33333333337</v>
      </c>
      <c r="K23" s="76">
        <f>J23/$H$5</f>
        <v>15.067859472556147</v>
      </c>
      <c r="L23" s="79"/>
      <c r="M23" s="78">
        <f>IF($J23&gt;0,$K23*$N$21,"")</f>
        <v>7.5339297362780737</v>
      </c>
      <c r="N23" s="79"/>
      <c r="O23" s="78">
        <f>IF($J23&gt;0,$K23*$N$21,"")</f>
        <v>7.5339297362780737</v>
      </c>
      <c r="P23" s="79" t="s">
        <v>133</v>
      </c>
      <c r="Q23" s="78"/>
      <c r="R23" s="310"/>
      <c r="S23" s="310"/>
      <c r="T23" s="311"/>
      <c r="U23" s="311"/>
      <c r="V23" s="311"/>
      <c r="W23" s="311"/>
    </row>
    <row r="24" spans="1:990" ht="14.1" customHeight="1">
      <c r="A24" s="72" t="s">
        <v>164</v>
      </c>
      <c r="B24" s="304" t="s">
        <v>165</v>
      </c>
      <c r="C24" s="304"/>
      <c r="D24" s="97">
        <v>69</v>
      </c>
      <c r="E24" s="92">
        <v>35908.980000000003</v>
      </c>
      <c r="F24" s="76">
        <f>D$3/D24*E24</f>
        <v>52042.000000000007</v>
      </c>
      <c r="G24" s="76">
        <f>IF($D$5&gt;0,F24/$D$5,"")</f>
        <v>1.4549063461000842</v>
      </c>
      <c r="H24" s="73">
        <v>0</v>
      </c>
      <c r="I24" s="97">
        <v>69</v>
      </c>
      <c r="J24" s="75">
        <f>$H$3/I24*E24*(100+H24)/100</f>
        <v>52042.000000000007</v>
      </c>
      <c r="K24" s="76">
        <f>J24/$H$5</f>
        <v>1.4549063461000842</v>
      </c>
      <c r="L24" s="79"/>
      <c r="M24" s="78">
        <f>IF($J24&gt;0,$K24*$N$21,"")</f>
        <v>0.72745317305004209</v>
      </c>
      <c r="N24" s="79"/>
      <c r="O24" s="78">
        <f>IF($J24&gt;0,$K24*$N$21,"")</f>
        <v>0.72745317305004209</v>
      </c>
      <c r="P24" s="79" t="s">
        <v>133</v>
      </c>
      <c r="Q24" s="78"/>
      <c r="R24" s="310"/>
      <c r="S24" s="310"/>
      <c r="T24" s="311" t="s">
        <v>166</v>
      </c>
      <c r="U24" s="311"/>
      <c r="V24" s="311" t="s">
        <v>167</v>
      </c>
      <c r="W24" s="311"/>
    </row>
    <row r="25" spans="1:990" ht="14.1" customHeight="1">
      <c r="A25" s="72" t="s">
        <v>168</v>
      </c>
      <c r="B25" s="304" t="s">
        <v>169</v>
      </c>
      <c r="C25" s="304"/>
      <c r="D25" s="92">
        <v>110</v>
      </c>
      <c r="E25" s="92">
        <v>40702.839999999997</v>
      </c>
      <c r="F25" s="76">
        <f>D$3/D25*E25</f>
        <v>37002.58181818181</v>
      </c>
      <c r="G25" s="76">
        <f>IF($D$5&gt;0,F25/$D$5,"")</f>
        <v>1.0344585355935647</v>
      </c>
      <c r="H25" s="73">
        <v>0</v>
      </c>
      <c r="I25" s="92">
        <v>110</v>
      </c>
      <c r="J25" s="75">
        <f>$H$3/I25*E25*(100+H25)/100</f>
        <v>37002.58181818181</v>
      </c>
      <c r="K25" s="76">
        <f>J25/$H$5</f>
        <v>1.0344585355935647</v>
      </c>
      <c r="L25" s="79"/>
      <c r="M25" s="78">
        <f>IF($J25&gt;0,$K25*$N$21,"")</f>
        <v>0.51722926779678235</v>
      </c>
      <c r="N25" s="79"/>
      <c r="O25" s="78">
        <f>IF($J25&gt;0,$K25*$N$21,"")</f>
        <v>0.51722926779678235</v>
      </c>
      <c r="P25" s="79" t="s">
        <v>133</v>
      </c>
      <c r="Q25" s="78"/>
      <c r="R25" s="310"/>
      <c r="S25" s="310"/>
      <c r="T25" s="311"/>
      <c r="U25" s="311"/>
      <c r="V25" s="311"/>
      <c r="W25" s="311"/>
    </row>
    <row r="26" spans="1:990" ht="14.1" customHeight="1">
      <c r="A26" s="65" t="s">
        <v>170</v>
      </c>
      <c r="B26" s="294" t="s">
        <v>171</v>
      </c>
      <c r="C26" s="294"/>
      <c r="D26" s="294"/>
      <c r="E26" s="294"/>
      <c r="F26" s="98">
        <f>SUM(F22:F25)</f>
        <v>839041.01719233149</v>
      </c>
      <c r="G26" s="98">
        <f>SUM(G22:G25)</f>
        <v>23.456556253629621</v>
      </c>
      <c r="H26" s="98" t="s">
        <v>172</v>
      </c>
      <c r="I26" s="312"/>
      <c r="J26" s="98">
        <f>SUM(J22:J25)</f>
        <v>843437.24848484853</v>
      </c>
      <c r="K26" s="98">
        <f>SUM(K22:K25)</f>
        <v>23.579459001533369</v>
      </c>
      <c r="L26" s="79"/>
      <c r="M26" s="89">
        <f>SUM(M22:M25)</f>
        <v>11.789729500766684</v>
      </c>
      <c r="N26" s="79"/>
      <c r="O26" s="89">
        <f>SUM(O22:O25)</f>
        <v>11.789729500766684</v>
      </c>
      <c r="P26" s="79"/>
      <c r="Q26" s="89"/>
      <c r="R26" s="310"/>
      <c r="S26" s="310"/>
      <c r="T26" s="306">
        <f>W51/38.5*W$45</f>
        <v>6.5</v>
      </c>
      <c r="U26" s="306"/>
      <c r="V26" s="307">
        <f>I9/T26</f>
        <v>0</v>
      </c>
      <c r="W26" s="307"/>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33"/>
      <c r="HO26" s="33"/>
      <c r="HP26" s="33"/>
      <c r="HQ26" s="33"/>
      <c r="HR26" s="33"/>
      <c r="HS26" s="33"/>
      <c r="HT26" s="33"/>
      <c r="HU26" s="33"/>
      <c r="HV26" s="33"/>
      <c r="HW26" s="33"/>
      <c r="HX26" s="33"/>
      <c r="HY26" s="33"/>
      <c r="HZ26" s="33"/>
      <c r="IA26" s="33"/>
      <c r="IB26" s="33"/>
      <c r="IC26" s="33"/>
      <c r="ID26" s="33"/>
      <c r="IE26" s="33"/>
      <c r="IF26" s="33"/>
      <c r="IG26" s="33"/>
      <c r="IH26" s="33"/>
      <c r="II26" s="33"/>
      <c r="IJ26" s="33"/>
      <c r="IK26" s="33"/>
      <c r="IL26" s="33"/>
      <c r="IM26" s="33"/>
      <c r="IN26" s="33"/>
      <c r="IO26" s="33"/>
      <c r="IP26" s="33"/>
      <c r="IQ26" s="33"/>
      <c r="IR26" s="33"/>
      <c r="IS26" s="33"/>
      <c r="IT26" s="33"/>
      <c r="IU26" s="33"/>
      <c r="IV26" s="33"/>
      <c r="IW26" s="33"/>
      <c r="IX26" s="33"/>
      <c r="IY26" s="33"/>
      <c r="IZ26" s="33"/>
      <c r="JA26" s="33"/>
      <c r="JB26" s="33"/>
      <c r="JC26" s="33"/>
      <c r="JD26" s="33"/>
      <c r="JE26" s="33"/>
      <c r="JF26" s="33"/>
      <c r="JG26" s="33"/>
      <c r="JH26" s="33"/>
      <c r="JI26" s="33"/>
      <c r="JJ26" s="33"/>
      <c r="JK26" s="33"/>
      <c r="JL26" s="33"/>
      <c r="JM26" s="33"/>
      <c r="JN26" s="33"/>
      <c r="JO26" s="33"/>
      <c r="JP26" s="33"/>
      <c r="JQ26" s="33"/>
      <c r="JR26" s="33"/>
      <c r="JS26" s="33"/>
      <c r="JT26" s="33"/>
      <c r="JU26" s="33"/>
      <c r="JV26" s="33"/>
      <c r="JW26" s="33"/>
      <c r="JX26" s="33"/>
      <c r="JY26" s="33"/>
      <c r="JZ26" s="33"/>
      <c r="KA26" s="33"/>
      <c r="KB26" s="33"/>
      <c r="KC26" s="33"/>
      <c r="KD26" s="33"/>
      <c r="KE26" s="33"/>
      <c r="KF26" s="33"/>
      <c r="KG26" s="33"/>
      <c r="KH26" s="33"/>
      <c r="KI26" s="33"/>
      <c r="KJ26" s="33"/>
      <c r="KK26" s="33"/>
      <c r="KL26" s="33"/>
      <c r="KM26" s="33"/>
      <c r="KN26" s="33"/>
      <c r="KO26" s="33"/>
      <c r="KP26" s="33"/>
      <c r="KQ26" s="33"/>
      <c r="KR26" s="33"/>
      <c r="KS26" s="33"/>
      <c r="KT26" s="33"/>
      <c r="KU26" s="33"/>
      <c r="KV26" s="33"/>
      <c r="KW26" s="33"/>
      <c r="KX26" s="33"/>
      <c r="KY26" s="33"/>
      <c r="KZ26" s="33"/>
      <c r="LA26" s="33"/>
      <c r="LB26" s="33"/>
      <c r="LC26" s="33"/>
      <c r="LD26" s="33"/>
      <c r="LE26" s="33"/>
      <c r="LF26" s="33"/>
      <c r="LG26" s="33"/>
      <c r="LH26" s="33"/>
      <c r="LI26" s="33"/>
      <c r="LJ26" s="33"/>
      <c r="LK26" s="33"/>
      <c r="LL26" s="33"/>
      <c r="LM26" s="33"/>
      <c r="LN26" s="33"/>
      <c r="LO26" s="33"/>
      <c r="LP26" s="33"/>
      <c r="LQ26" s="33"/>
      <c r="LR26" s="33"/>
      <c r="LS26" s="33"/>
      <c r="LT26" s="33"/>
      <c r="LU26" s="33"/>
      <c r="LV26" s="33"/>
      <c r="LW26" s="33"/>
      <c r="LX26" s="33"/>
      <c r="LY26" s="33"/>
      <c r="LZ26" s="33"/>
      <c r="MA26" s="33"/>
      <c r="MB26" s="33"/>
      <c r="MC26" s="33"/>
      <c r="MD26" s="33"/>
      <c r="ME26" s="33"/>
      <c r="MF26" s="33"/>
      <c r="MG26" s="33"/>
      <c r="MH26" s="33"/>
      <c r="MI26" s="33"/>
      <c r="MJ26" s="33"/>
      <c r="MK26" s="33"/>
      <c r="ML26" s="33"/>
      <c r="MM26" s="33"/>
      <c r="MN26" s="33"/>
      <c r="MO26" s="33"/>
      <c r="MP26" s="33"/>
      <c r="MQ26" s="33"/>
      <c r="MR26" s="33"/>
      <c r="MS26" s="33"/>
      <c r="MT26" s="33"/>
      <c r="MU26" s="33"/>
      <c r="MV26" s="33"/>
      <c r="MW26" s="33"/>
      <c r="MX26" s="33"/>
      <c r="MY26" s="33"/>
      <c r="MZ26" s="33"/>
      <c r="NA26" s="33"/>
      <c r="NB26" s="33"/>
      <c r="NC26" s="33"/>
      <c r="ND26" s="33"/>
      <c r="NE26" s="33"/>
      <c r="NF26" s="33"/>
      <c r="NG26" s="33"/>
      <c r="NH26" s="33"/>
      <c r="NI26" s="33"/>
      <c r="NJ26" s="33"/>
      <c r="NK26" s="33"/>
      <c r="NL26" s="33"/>
      <c r="NM26" s="33"/>
      <c r="NN26" s="33"/>
      <c r="NO26" s="33"/>
      <c r="NP26" s="33"/>
      <c r="NQ26" s="33"/>
      <c r="NR26" s="33"/>
      <c r="NS26" s="33"/>
      <c r="NT26" s="33"/>
      <c r="NU26" s="33"/>
      <c r="NV26" s="33"/>
      <c r="NW26" s="33"/>
      <c r="NX26" s="33"/>
      <c r="NY26" s="33"/>
      <c r="NZ26" s="33"/>
      <c r="OA26" s="33"/>
      <c r="OB26" s="33"/>
      <c r="OC26" s="33"/>
      <c r="OD26" s="33"/>
      <c r="OE26" s="33"/>
      <c r="OF26" s="33"/>
      <c r="OG26" s="33"/>
      <c r="OH26" s="33"/>
      <c r="OI26" s="33"/>
      <c r="OJ26" s="33"/>
      <c r="OK26" s="33"/>
      <c r="OL26" s="33"/>
      <c r="OM26" s="33"/>
      <c r="ON26" s="33"/>
      <c r="OO26" s="33"/>
      <c r="OP26" s="33"/>
      <c r="OQ26" s="33"/>
      <c r="OR26" s="33"/>
      <c r="OS26" s="33"/>
      <c r="OT26" s="33"/>
      <c r="OU26" s="33"/>
      <c r="OV26" s="33"/>
      <c r="OW26" s="33"/>
      <c r="OX26" s="33"/>
      <c r="OY26" s="33"/>
      <c r="OZ26" s="33"/>
      <c r="PA26" s="33"/>
      <c r="PB26" s="33"/>
      <c r="PC26" s="33"/>
      <c r="PD26" s="33"/>
      <c r="PE26" s="33"/>
      <c r="PF26" s="33"/>
      <c r="PG26" s="33"/>
      <c r="PH26" s="33"/>
      <c r="PI26" s="33"/>
      <c r="PJ26" s="33"/>
      <c r="PK26" s="33"/>
      <c r="PL26" s="33"/>
      <c r="PM26" s="33"/>
      <c r="PN26" s="33"/>
      <c r="PO26" s="33"/>
      <c r="PP26" s="33"/>
      <c r="PQ26" s="33"/>
      <c r="PR26" s="33"/>
      <c r="PS26" s="33"/>
      <c r="PT26" s="33"/>
      <c r="PU26" s="33"/>
      <c r="PV26" s="33"/>
      <c r="PW26" s="33"/>
      <c r="PX26" s="33"/>
      <c r="PY26" s="33"/>
      <c r="PZ26" s="33"/>
      <c r="QA26" s="33"/>
      <c r="QB26" s="33"/>
      <c r="QC26" s="33"/>
      <c r="QD26" s="33"/>
      <c r="QE26" s="33"/>
      <c r="QF26" s="33"/>
      <c r="QG26" s="33"/>
      <c r="QH26" s="33"/>
      <c r="QI26" s="33"/>
      <c r="QJ26" s="33"/>
      <c r="QK26" s="33"/>
      <c r="QL26" s="33"/>
      <c r="QM26" s="33"/>
      <c r="QN26" s="33"/>
      <c r="QO26" s="33"/>
      <c r="QP26" s="33"/>
      <c r="QQ26" s="33"/>
      <c r="QR26" s="33"/>
      <c r="QS26" s="33"/>
      <c r="QT26" s="33"/>
      <c r="QU26" s="33"/>
      <c r="QV26" s="33"/>
      <c r="QW26" s="33"/>
      <c r="QX26" s="33"/>
      <c r="QY26" s="33"/>
      <c r="QZ26" s="33"/>
      <c r="RA26" s="33"/>
      <c r="RB26" s="33"/>
      <c r="RC26" s="33"/>
      <c r="RD26" s="33"/>
      <c r="RE26" s="33"/>
      <c r="RF26" s="33"/>
      <c r="RG26" s="33"/>
      <c r="RH26" s="33"/>
      <c r="RI26" s="33"/>
      <c r="RJ26" s="33"/>
      <c r="RK26" s="33"/>
      <c r="RL26" s="33"/>
      <c r="RM26" s="33"/>
      <c r="RN26" s="33"/>
      <c r="RO26" s="33"/>
      <c r="RP26" s="33"/>
      <c r="RQ26" s="33"/>
      <c r="RR26" s="33"/>
      <c r="RS26" s="33"/>
      <c r="RT26" s="33"/>
      <c r="RU26" s="33"/>
      <c r="RV26" s="33"/>
      <c r="RW26" s="33"/>
      <c r="RX26" s="33"/>
      <c r="RY26" s="33"/>
      <c r="RZ26" s="33"/>
      <c r="SA26" s="33"/>
      <c r="SB26" s="33"/>
      <c r="SC26" s="33"/>
      <c r="SD26" s="33"/>
      <c r="SE26" s="33"/>
      <c r="SF26" s="33"/>
      <c r="SG26" s="33"/>
      <c r="SH26" s="33"/>
      <c r="SI26" s="33"/>
      <c r="SJ26" s="33"/>
      <c r="SK26" s="33"/>
      <c r="SL26" s="33"/>
      <c r="SM26" s="33"/>
      <c r="SN26" s="33"/>
      <c r="SO26" s="33"/>
      <c r="SP26" s="33"/>
      <c r="SQ26" s="33"/>
      <c r="SR26" s="33"/>
      <c r="SS26" s="33"/>
      <c r="ST26" s="33"/>
      <c r="SU26" s="33"/>
      <c r="SV26" s="33"/>
      <c r="SW26" s="33"/>
      <c r="SX26" s="33"/>
      <c r="SY26" s="33"/>
      <c r="SZ26" s="33"/>
      <c r="TA26" s="33"/>
      <c r="TB26" s="33"/>
      <c r="TC26" s="33"/>
      <c r="TD26" s="33"/>
      <c r="TE26" s="33"/>
      <c r="TF26" s="33"/>
      <c r="TG26" s="33"/>
      <c r="TH26" s="33"/>
      <c r="TI26" s="33"/>
      <c r="TJ26" s="33"/>
      <c r="TK26" s="33"/>
      <c r="TL26" s="33"/>
      <c r="TM26" s="33"/>
      <c r="TN26" s="33"/>
      <c r="TO26" s="33"/>
      <c r="TP26" s="33"/>
      <c r="TQ26" s="33"/>
      <c r="TR26" s="33"/>
      <c r="TS26" s="33"/>
      <c r="TT26" s="33"/>
      <c r="TU26" s="33"/>
      <c r="TV26" s="33"/>
      <c r="TW26" s="33"/>
      <c r="TX26" s="33"/>
      <c r="TY26" s="33"/>
      <c r="TZ26" s="33"/>
      <c r="UA26" s="33"/>
      <c r="UB26" s="33"/>
      <c r="UC26" s="33"/>
      <c r="UD26" s="33"/>
      <c r="UE26" s="33"/>
      <c r="UF26" s="33"/>
      <c r="UG26" s="33"/>
      <c r="UH26" s="33"/>
      <c r="UI26" s="33"/>
      <c r="UJ26" s="33"/>
      <c r="UK26" s="33"/>
      <c r="UL26" s="33"/>
      <c r="UM26" s="33"/>
      <c r="UN26" s="33"/>
      <c r="UO26" s="33"/>
      <c r="UP26" s="33"/>
      <c r="UQ26" s="33"/>
      <c r="UR26" s="33"/>
      <c r="US26" s="33"/>
      <c r="UT26" s="33"/>
      <c r="UU26" s="33"/>
      <c r="UV26" s="33"/>
      <c r="UW26" s="33"/>
      <c r="UX26" s="33"/>
      <c r="UY26" s="33"/>
      <c r="UZ26" s="33"/>
      <c r="VA26" s="33"/>
      <c r="VB26" s="33"/>
      <c r="VC26" s="33"/>
      <c r="VD26" s="33"/>
      <c r="VE26" s="33"/>
      <c r="VF26" s="33"/>
      <c r="VG26" s="33"/>
      <c r="VH26" s="33"/>
      <c r="VI26" s="33"/>
      <c r="VJ26" s="33"/>
      <c r="VK26" s="33"/>
      <c r="VL26" s="33"/>
      <c r="VM26" s="33"/>
      <c r="VN26" s="33"/>
      <c r="VO26" s="33"/>
      <c r="VP26" s="33"/>
      <c r="VQ26" s="33"/>
      <c r="VR26" s="33"/>
      <c r="VS26" s="33"/>
      <c r="VT26" s="33"/>
      <c r="VU26" s="33"/>
      <c r="VV26" s="33"/>
      <c r="VW26" s="33"/>
      <c r="VX26" s="33"/>
      <c r="VY26" s="33"/>
      <c r="VZ26" s="33"/>
      <c r="WA26" s="33"/>
      <c r="WB26" s="33"/>
      <c r="WC26" s="33"/>
      <c r="WD26" s="33"/>
      <c r="WE26" s="33"/>
      <c r="WF26" s="33"/>
      <c r="WG26" s="33"/>
      <c r="WH26" s="33"/>
      <c r="WI26" s="33"/>
      <c r="WJ26" s="33"/>
      <c r="WK26" s="33"/>
      <c r="WL26" s="33"/>
      <c r="WM26" s="33"/>
      <c r="WN26" s="33"/>
      <c r="WO26" s="33"/>
      <c r="WP26" s="33"/>
      <c r="WQ26" s="33"/>
      <c r="WR26" s="33"/>
      <c r="WS26" s="33"/>
      <c r="WT26" s="33"/>
      <c r="WU26" s="33"/>
      <c r="WV26" s="33"/>
      <c r="WW26" s="33"/>
      <c r="WX26" s="33"/>
      <c r="WY26" s="33"/>
      <c r="WZ26" s="33"/>
      <c r="XA26" s="33"/>
      <c r="XB26" s="33"/>
      <c r="XC26" s="33"/>
      <c r="XD26" s="33"/>
      <c r="XE26" s="33"/>
      <c r="XF26" s="33"/>
      <c r="XG26" s="33"/>
      <c r="XH26" s="33"/>
      <c r="XI26" s="33"/>
      <c r="XJ26" s="33"/>
      <c r="XK26" s="33"/>
      <c r="XL26" s="33"/>
      <c r="XM26" s="33"/>
      <c r="XN26" s="33"/>
      <c r="XO26" s="33"/>
      <c r="XP26" s="33"/>
      <c r="XQ26" s="33"/>
      <c r="XR26" s="33"/>
      <c r="XS26" s="33"/>
      <c r="XT26" s="33"/>
      <c r="XU26" s="33"/>
      <c r="XV26" s="33"/>
      <c r="XW26" s="33"/>
      <c r="XX26" s="33"/>
      <c r="XY26" s="33"/>
      <c r="XZ26" s="33"/>
      <c r="YA26" s="33"/>
      <c r="YB26" s="33"/>
      <c r="YC26" s="33"/>
      <c r="YD26" s="33"/>
      <c r="YE26" s="33"/>
      <c r="YF26" s="33"/>
      <c r="YG26" s="33"/>
      <c r="YH26" s="33"/>
      <c r="YI26" s="33"/>
      <c r="YJ26" s="33"/>
      <c r="YK26" s="33"/>
      <c r="YL26" s="33"/>
      <c r="YM26" s="33"/>
      <c r="YN26" s="33"/>
      <c r="YO26" s="33"/>
      <c r="YP26" s="33"/>
      <c r="YQ26" s="33"/>
      <c r="YR26" s="33"/>
      <c r="YS26" s="33"/>
      <c r="YT26" s="33"/>
      <c r="YU26" s="33"/>
      <c r="YV26" s="33"/>
      <c r="YW26" s="33"/>
      <c r="YX26" s="33"/>
      <c r="YY26" s="33"/>
      <c r="YZ26" s="33"/>
      <c r="ZA26" s="33"/>
      <c r="ZB26" s="33"/>
      <c r="ZC26" s="33"/>
      <c r="ZD26" s="33"/>
      <c r="ZE26" s="33"/>
      <c r="ZF26" s="33"/>
      <c r="ZG26" s="33"/>
      <c r="ZH26" s="33"/>
      <c r="ZI26" s="33"/>
      <c r="ZJ26" s="33"/>
      <c r="ZK26" s="33"/>
      <c r="ZL26" s="33"/>
      <c r="ZM26" s="33"/>
      <c r="ZN26" s="33"/>
      <c r="ZO26" s="33"/>
      <c r="ZP26" s="33"/>
      <c r="ZQ26" s="33"/>
      <c r="ZR26" s="33"/>
      <c r="ZS26" s="33"/>
      <c r="ZT26" s="33"/>
      <c r="ZU26" s="33"/>
      <c r="ZV26" s="33"/>
      <c r="ZW26" s="33"/>
      <c r="ZX26" s="33"/>
      <c r="ZY26" s="33"/>
      <c r="ZZ26" s="33"/>
      <c r="AAA26" s="33"/>
      <c r="AAB26" s="33"/>
      <c r="AAC26" s="33"/>
      <c r="AAD26" s="33"/>
      <c r="AAE26" s="33"/>
      <c r="AAF26" s="33"/>
      <c r="AAG26" s="33"/>
      <c r="AAH26" s="33"/>
      <c r="AAI26" s="33"/>
      <c r="AAJ26" s="33"/>
      <c r="AAK26" s="33"/>
      <c r="AAL26" s="33"/>
      <c r="AAM26" s="33"/>
      <c r="AAN26" s="33"/>
      <c r="AAO26" s="33"/>
      <c r="AAP26" s="33"/>
      <c r="AAQ26" s="33"/>
      <c r="AAR26" s="33"/>
      <c r="AAS26" s="33"/>
      <c r="AAT26" s="33"/>
      <c r="AAU26" s="33"/>
      <c r="AAV26" s="33"/>
      <c r="AAW26" s="33"/>
      <c r="AAX26" s="33"/>
      <c r="AAY26" s="33"/>
      <c r="AAZ26" s="33"/>
      <c r="ABA26" s="33"/>
      <c r="ABB26" s="33"/>
      <c r="ABC26" s="33"/>
      <c r="ABD26" s="33"/>
      <c r="ABE26" s="33"/>
      <c r="ABF26" s="33"/>
      <c r="ABG26" s="33"/>
      <c r="ABH26" s="33"/>
      <c r="ABI26" s="33"/>
      <c r="ABJ26" s="33"/>
      <c r="ABK26" s="33"/>
      <c r="ABL26" s="33"/>
      <c r="ABM26" s="33"/>
      <c r="ABN26" s="33"/>
      <c r="ABO26" s="33"/>
      <c r="ABP26" s="33"/>
      <c r="ABQ26" s="33"/>
      <c r="ABR26" s="33"/>
      <c r="ABS26" s="33"/>
      <c r="ABT26" s="33"/>
      <c r="ABU26" s="33"/>
      <c r="ABV26" s="33"/>
      <c r="ABW26" s="33"/>
      <c r="ABX26" s="33"/>
      <c r="ABY26" s="33"/>
      <c r="ABZ26" s="33"/>
      <c r="ACA26" s="33"/>
      <c r="ACB26" s="33"/>
      <c r="ACC26" s="33"/>
      <c r="ACD26" s="33"/>
      <c r="ACE26" s="33"/>
      <c r="ACF26" s="33"/>
      <c r="ACG26" s="33"/>
      <c r="ACH26" s="33"/>
      <c r="ACI26" s="33"/>
      <c r="ACJ26" s="33"/>
      <c r="ACK26" s="33"/>
      <c r="ACL26" s="33"/>
      <c r="ACM26" s="33"/>
      <c r="ACN26" s="33"/>
      <c r="ACO26" s="33"/>
      <c r="ACP26" s="33"/>
      <c r="ACQ26" s="33"/>
      <c r="ACR26" s="33"/>
      <c r="ACS26" s="33"/>
      <c r="ACT26" s="33"/>
      <c r="ACU26" s="33"/>
      <c r="ACV26" s="33"/>
      <c r="ACW26" s="33"/>
      <c r="ACX26" s="33"/>
      <c r="ACY26" s="33"/>
      <c r="ACZ26" s="33"/>
      <c r="ADA26" s="33"/>
      <c r="ADB26" s="33"/>
      <c r="ADC26" s="33"/>
      <c r="ADD26" s="33"/>
      <c r="ADE26" s="33"/>
      <c r="ADF26" s="33"/>
      <c r="ADG26" s="33"/>
      <c r="ADH26" s="33"/>
      <c r="ADI26" s="33"/>
      <c r="ADJ26" s="33"/>
      <c r="ADK26" s="33"/>
      <c r="ADL26" s="33"/>
      <c r="ADM26" s="33"/>
      <c r="ADN26" s="33"/>
      <c r="ADO26" s="33"/>
      <c r="ADP26" s="33"/>
      <c r="ADQ26" s="33"/>
      <c r="ADR26" s="33"/>
      <c r="ADS26" s="33"/>
      <c r="ADT26" s="33"/>
      <c r="ADU26" s="33"/>
      <c r="ADV26" s="33"/>
      <c r="ADW26" s="33"/>
      <c r="ADX26" s="33"/>
      <c r="ADY26" s="33"/>
      <c r="ADZ26" s="33"/>
      <c r="AEA26" s="33"/>
      <c r="AEB26" s="33"/>
      <c r="AEC26" s="33"/>
      <c r="AED26" s="33"/>
      <c r="AEE26" s="33"/>
      <c r="AEF26" s="33"/>
      <c r="AEG26" s="33"/>
      <c r="AEH26" s="33"/>
      <c r="AEI26" s="33"/>
      <c r="AEJ26" s="33"/>
      <c r="AEK26" s="33"/>
      <c r="AEL26" s="33"/>
      <c r="AEM26" s="33"/>
      <c r="AEN26" s="33"/>
      <c r="AEO26" s="33"/>
      <c r="AEP26" s="33"/>
      <c r="AEQ26" s="33"/>
      <c r="AER26" s="33"/>
      <c r="AES26" s="33"/>
      <c r="AET26" s="33"/>
      <c r="AEU26" s="33"/>
      <c r="AEV26" s="33"/>
      <c r="AEW26" s="33"/>
      <c r="AEX26" s="33"/>
      <c r="AEY26" s="33"/>
      <c r="AEZ26" s="33"/>
      <c r="AFA26" s="33"/>
      <c r="AFB26" s="33"/>
      <c r="AFC26" s="33"/>
      <c r="AFD26" s="33"/>
      <c r="AFE26" s="33"/>
      <c r="AFF26" s="33"/>
      <c r="AFG26" s="33"/>
      <c r="AFH26" s="33"/>
      <c r="AFI26" s="33"/>
      <c r="AFJ26" s="33"/>
      <c r="AFK26" s="33"/>
      <c r="AFL26" s="33"/>
      <c r="AFM26" s="33"/>
      <c r="AFN26" s="33"/>
      <c r="AFO26" s="33"/>
      <c r="AFP26" s="33"/>
      <c r="AFQ26" s="33"/>
      <c r="AFR26" s="33"/>
      <c r="AFS26" s="33"/>
      <c r="AFT26" s="33"/>
      <c r="AFU26" s="33"/>
      <c r="AFV26" s="33"/>
      <c r="AFW26" s="33"/>
      <c r="AFX26" s="33"/>
      <c r="AFY26" s="33"/>
      <c r="AFZ26" s="33"/>
      <c r="AGA26" s="33"/>
      <c r="AGB26" s="33"/>
      <c r="AGC26" s="33"/>
      <c r="AGD26" s="33"/>
      <c r="AGE26" s="33"/>
      <c r="AGF26" s="33"/>
      <c r="AGG26" s="33"/>
      <c r="AGH26" s="33"/>
      <c r="AGI26" s="33"/>
      <c r="AGJ26" s="33"/>
      <c r="AGK26" s="33"/>
      <c r="AGL26" s="33"/>
      <c r="AGM26" s="33"/>
      <c r="AGN26" s="33"/>
      <c r="AGO26" s="33"/>
      <c r="AGP26" s="33"/>
      <c r="AGQ26" s="33"/>
      <c r="AGR26" s="33"/>
      <c r="AGS26" s="33"/>
      <c r="AGT26" s="33"/>
      <c r="AGU26" s="33"/>
      <c r="AGV26" s="33"/>
      <c r="AGW26" s="33"/>
      <c r="AGX26" s="33"/>
      <c r="AGY26" s="33"/>
      <c r="AGZ26" s="33"/>
      <c r="AHA26" s="33"/>
      <c r="AHB26" s="33"/>
      <c r="AHC26" s="33"/>
      <c r="AHD26" s="33"/>
      <c r="AHE26" s="33"/>
      <c r="AHF26" s="33"/>
      <c r="AHG26" s="33"/>
      <c r="AHH26" s="33"/>
      <c r="AHI26" s="33"/>
      <c r="AHJ26" s="33"/>
      <c r="AHK26" s="33"/>
      <c r="AHL26" s="33"/>
      <c r="AHM26" s="33"/>
      <c r="AHN26" s="33"/>
      <c r="AHO26" s="33"/>
      <c r="AHP26" s="33"/>
      <c r="AHQ26" s="33"/>
      <c r="AHR26" s="33"/>
      <c r="AHS26" s="33"/>
      <c r="AHT26" s="33"/>
      <c r="AHU26" s="33"/>
      <c r="AHV26" s="33"/>
      <c r="AHW26" s="33"/>
      <c r="AHX26" s="33"/>
      <c r="AHY26" s="33"/>
      <c r="AHZ26" s="33"/>
      <c r="AIA26" s="33"/>
      <c r="AIB26" s="33"/>
      <c r="AIC26" s="33"/>
      <c r="AID26" s="33"/>
      <c r="AIE26" s="33"/>
      <c r="AIF26" s="33"/>
      <c r="AIG26" s="33"/>
      <c r="AIH26" s="33"/>
      <c r="AII26" s="33"/>
      <c r="AIJ26" s="33"/>
      <c r="AIK26" s="33"/>
      <c r="AIL26" s="33"/>
      <c r="AIM26" s="33"/>
      <c r="AIN26" s="33"/>
      <c r="AIO26" s="33"/>
      <c r="AIP26" s="33"/>
      <c r="AIQ26" s="33"/>
      <c r="AIR26" s="33"/>
      <c r="AIS26" s="33"/>
      <c r="AIT26" s="33"/>
      <c r="AIU26" s="33"/>
      <c r="AIV26" s="33"/>
      <c r="AIW26" s="33"/>
      <c r="AIX26" s="33"/>
      <c r="AIY26" s="33"/>
      <c r="AIZ26" s="33"/>
      <c r="AJA26" s="33"/>
      <c r="AJB26" s="33"/>
      <c r="AJC26" s="33"/>
      <c r="AJD26" s="33"/>
      <c r="AJE26" s="33"/>
      <c r="AJF26" s="33"/>
      <c r="AJG26" s="33"/>
      <c r="AJH26" s="33"/>
      <c r="AJI26" s="33"/>
      <c r="AJJ26" s="33"/>
      <c r="AJK26" s="33"/>
      <c r="AJL26" s="33"/>
      <c r="AJM26" s="33"/>
      <c r="AJN26" s="33"/>
      <c r="AJO26" s="33"/>
      <c r="AJP26" s="33"/>
      <c r="AJQ26" s="33"/>
      <c r="AJR26" s="33"/>
      <c r="AJS26" s="33"/>
      <c r="AJT26" s="33"/>
      <c r="AJU26" s="33"/>
      <c r="AJV26" s="33"/>
      <c r="AJW26" s="33"/>
      <c r="AJX26" s="33"/>
      <c r="AJY26" s="33"/>
      <c r="AJZ26" s="33"/>
      <c r="AKA26" s="33"/>
      <c r="AKB26" s="33"/>
      <c r="AKC26" s="33"/>
      <c r="AKD26" s="33"/>
      <c r="AKE26" s="33"/>
      <c r="AKF26" s="33"/>
      <c r="AKG26" s="33"/>
      <c r="AKH26" s="33"/>
      <c r="AKI26" s="33"/>
      <c r="AKJ26" s="33"/>
      <c r="AKK26" s="33"/>
      <c r="AKL26" s="33"/>
      <c r="AKM26" s="33"/>
      <c r="AKN26" s="33"/>
      <c r="AKO26" s="33"/>
      <c r="AKP26" s="33"/>
      <c r="AKQ26" s="33"/>
      <c r="AKR26" s="33"/>
      <c r="AKS26" s="33"/>
      <c r="AKT26" s="33"/>
      <c r="AKU26" s="33"/>
      <c r="AKV26" s="33"/>
      <c r="AKW26" s="33"/>
      <c r="AKX26" s="33"/>
      <c r="AKY26" s="33"/>
      <c r="AKZ26" s="33"/>
      <c r="ALA26" s="33"/>
      <c r="ALB26" s="33"/>
    </row>
    <row r="27" spans="1:990" ht="14.1" customHeight="1">
      <c r="A27" s="65" t="s">
        <v>38</v>
      </c>
      <c r="B27" s="294" t="s">
        <v>173</v>
      </c>
      <c r="C27" s="294"/>
      <c r="D27" s="294"/>
      <c r="E27" s="294"/>
      <c r="F27" s="96"/>
      <c r="G27" s="66"/>
      <c r="H27" s="66"/>
      <c r="I27" s="312"/>
      <c r="J27" s="96"/>
      <c r="K27" s="66"/>
      <c r="L27" s="69">
        <v>0.5</v>
      </c>
      <c r="M27" s="70"/>
      <c r="N27" s="69">
        <v>0.5</v>
      </c>
      <c r="O27" s="70"/>
      <c r="P27" s="69">
        <v>0</v>
      </c>
      <c r="Q27" s="70"/>
      <c r="R27" s="310"/>
      <c r="S27" s="310"/>
      <c r="T27" s="306">
        <f>W52/38.5*W$45</f>
        <v>4.29</v>
      </c>
      <c r="U27" s="306"/>
      <c r="V27" s="307">
        <f>I10/T27</f>
        <v>3.7296037296037294</v>
      </c>
      <c r="W27" s="307"/>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c r="IV27" s="18"/>
      <c r="IW27" s="18"/>
      <c r="IX27" s="18"/>
      <c r="IY27" s="18"/>
      <c r="IZ27" s="18"/>
      <c r="JA27" s="18"/>
      <c r="JB27" s="18"/>
      <c r="JC27" s="18"/>
      <c r="JD27" s="18"/>
      <c r="JE27" s="18"/>
      <c r="JF27" s="18"/>
      <c r="JG27" s="18"/>
      <c r="JH27" s="18"/>
      <c r="JI27" s="18"/>
      <c r="JJ27" s="18"/>
      <c r="JK27" s="18"/>
      <c r="JL27" s="18"/>
      <c r="JM27" s="18"/>
      <c r="JN27" s="18"/>
      <c r="JO27" s="18"/>
      <c r="JP27" s="18"/>
      <c r="JQ27" s="18"/>
      <c r="JR27" s="18"/>
      <c r="JS27" s="18"/>
      <c r="JT27" s="18"/>
      <c r="JU27" s="18"/>
      <c r="JV27" s="18"/>
      <c r="JW27" s="18"/>
      <c r="JX27" s="18"/>
      <c r="JY27" s="18"/>
      <c r="JZ27" s="18"/>
      <c r="KA27" s="18"/>
      <c r="KB27" s="18"/>
      <c r="KC27" s="18"/>
      <c r="KD27" s="18"/>
      <c r="KE27" s="18"/>
      <c r="KF27" s="18"/>
      <c r="KG27" s="18"/>
      <c r="KH27" s="18"/>
      <c r="KI27" s="18"/>
      <c r="KJ27" s="18"/>
      <c r="KK27" s="18"/>
      <c r="KL27" s="18"/>
      <c r="KM27" s="18"/>
      <c r="KN27" s="18"/>
      <c r="KO27" s="18"/>
      <c r="KP27" s="18"/>
      <c r="KQ27" s="18"/>
      <c r="KR27" s="18"/>
      <c r="KS27" s="18"/>
      <c r="KT27" s="18"/>
      <c r="KU27" s="18"/>
      <c r="KV27" s="18"/>
      <c r="KW27" s="18"/>
      <c r="KX27" s="18"/>
      <c r="KY27" s="18"/>
      <c r="KZ27" s="18"/>
      <c r="LA27" s="18"/>
      <c r="LB27" s="18"/>
      <c r="LC27" s="18"/>
      <c r="LD27" s="18"/>
      <c r="LE27" s="18"/>
      <c r="LF27" s="18"/>
      <c r="LG27" s="18"/>
      <c r="LH27" s="18"/>
      <c r="LI27" s="18"/>
      <c r="LJ27" s="18"/>
      <c r="LK27" s="18"/>
      <c r="LL27" s="18"/>
      <c r="LM27" s="18"/>
      <c r="LN27" s="18"/>
      <c r="LO27" s="18"/>
      <c r="LP27" s="18"/>
      <c r="LQ27" s="18"/>
      <c r="LR27" s="18"/>
      <c r="LS27" s="18"/>
      <c r="LT27" s="18"/>
      <c r="LU27" s="18"/>
      <c r="LV27" s="18"/>
      <c r="LW27" s="18"/>
      <c r="LX27" s="18"/>
      <c r="LY27" s="18"/>
      <c r="LZ27" s="18"/>
      <c r="MA27" s="18"/>
      <c r="MB27" s="18"/>
      <c r="MC27" s="18"/>
      <c r="MD27" s="18"/>
      <c r="ME27" s="18"/>
      <c r="MF27" s="18"/>
      <c r="MG27" s="18"/>
      <c r="MH27" s="18"/>
      <c r="MI27" s="18"/>
      <c r="MJ27" s="18"/>
      <c r="MK27" s="18"/>
      <c r="ML27" s="18"/>
      <c r="MM27" s="18"/>
      <c r="MN27" s="18"/>
      <c r="MO27" s="18"/>
      <c r="MP27" s="18"/>
      <c r="MQ27" s="18"/>
      <c r="MR27" s="18"/>
      <c r="MS27" s="18"/>
      <c r="MT27" s="18"/>
      <c r="MU27" s="18"/>
      <c r="MV27" s="18"/>
      <c r="MW27" s="18"/>
      <c r="MX27" s="18"/>
      <c r="MY27" s="18"/>
      <c r="MZ27" s="18"/>
      <c r="NA27" s="18"/>
      <c r="NB27" s="18"/>
      <c r="NC27" s="18"/>
      <c r="ND27" s="18"/>
      <c r="NE27" s="18"/>
      <c r="NF27" s="18"/>
      <c r="NG27" s="18"/>
      <c r="NH27" s="18"/>
      <c r="NI27" s="18"/>
      <c r="NJ27" s="18"/>
      <c r="NK27" s="18"/>
      <c r="NL27" s="18"/>
      <c r="NM27" s="18"/>
      <c r="NN27" s="18"/>
      <c r="NO27" s="18"/>
      <c r="NP27" s="18"/>
      <c r="NQ27" s="18"/>
      <c r="NR27" s="18"/>
      <c r="NS27" s="18"/>
      <c r="NT27" s="18"/>
      <c r="NU27" s="18"/>
      <c r="NV27" s="18"/>
      <c r="NW27" s="18"/>
      <c r="NX27" s="18"/>
      <c r="NY27" s="18"/>
      <c r="NZ27" s="18"/>
      <c r="OA27" s="18"/>
      <c r="OB27" s="18"/>
      <c r="OC27" s="18"/>
      <c r="OD27" s="18"/>
      <c r="OE27" s="18"/>
      <c r="OF27" s="18"/>
      <c r="OG27" s="18"/>
      <c r="OH27" s="18"/>
      <c r="OI27" s="18"/>
      <c r="OJ27" s="18"/>
      <c r="OK27" s="18"/>
      <c r="OL27" s="18"/>
      <c r="OM27" s="18"/>
      <c r="ON27" s="18"/>
      <c r="OO27" s="18"/>
      <c r="OP27" s="18"/>
      <c r="OQ27" s="18"/>
      <c r="OR27" s="18"/>
      <c r="OS27" s="18"/>
      <c r="OT27" s="18"/>
      <c r="OU27" s="18"/>
      <c r="OV27" s="18"/>
      <c r="OW27" s="18"/>
      <c r="OX27" s="18"/>
      <c r="OY27" s="18"/>
      <c r="OZ27" s="18"/>
      <c r="PA27" s="18"/>
      <c r="PB27" s="18"/>
      <c r="PC27" s="18"/>
      <c r="PD27" s="18"/>
      <c r="PE27" s="18"/>
      <c r="PF27" s="18"/>
      <c r="PG27" s="18"/>
      <c r="PH27" s="18"/>
      <c r="PI27" s="18"/>
      <c r="PJ27" s="18"/>
      <c r="PK27" s="18"/>
      <c r="PL27" s="18"/>
      <c r="PM27" s="18"/>
      <c r="PN27" s="18"/>
      <c r="PO27" s="18"/>
      <c r="PP27" s="18"/>
      <c r="PQ27" s="18"/>
      <c r="PR27" s="18"/>
      <c r="PS27" s="18"/>
      <c r="PT27" s="18"/>
      <c r="PU27" s="18"/>
      <c r="PV27" s="18"/>
      <c r="PW27" s="18"/>
      <c r="PX27" s="18"/>
      <c r="PY27" s="18"/>
      <c r="PZ27" s="18"/>
      <c r="QA27" s="18"/>
      <c r="QB27" s="18"/>
      <c r="QC27" s="18"/>
      <c r="QD27" s="18"/>
      <c r="QE27" s="18"/>
      <c r="QF27" s="18"/>
      <c r="QG27" s="18"/>
      <c r="QH27" s="18"/>
      <c r="QI27" s="18"/>
      <c r="QJ27" s="18"/>
      <c r="QK27" s="18"/>
      <c r="QL27" s="18"/>
      <c r="QM27" s="18"/>
      <c r="QN27" s="18"/>
      <c r="QO27" s="18"/>
      <c r="QP27" s="18"/>
      <c r="QQ27" s="18"/>
      <c r="QR27" s="18"/>
      <c r="QS27" s="18"/>
      <c r="QT27" s="18"/>
      <c r="QU27" s="18"/>
      <c r="QV27" s="18"/>
      <c r="QW27" s="18"/>
      <c r="QX27" s="18"/>
      <c r="QY27" s="18"/>
      <c r="QZ27" s="18"/>
      <c r="RA27" s="18"/>
      <c r="RB27" s="18"/>
      <c r="RC27" s="18"/>
      <c r="RD27" s="18"/>
      <c r="RE27" s="18"/>
      <c r="RF27" s="18"/>
      <c r="RG27" s="18"/>
      <c r="RH27" s="18"/>
      <c r="RI27" s="18"/>
      <c r="RJ27" s="18"/>
      <c r="RK27" s="18"/>
      <c r="RL27" s="18"/>
      <c r="RM27" s="18"/>
      <c r="RN27" s="18"/>
      <c r="RO27" s="18"/>
      <c r="RP27" s="18"/>
      <c r="RQ27" s="18"/>
      <c r="RR27" s="18"/>
      <c r="RS27" s="18"/>
      <c r="RT27" s="18"/>
      <c r="RU27" s="18"/>
      <c r="RV27" s="18"/>
      <c r="RW27" s="18"/>
      <c r="RX27" s="18"/>
      <c r="RY27" s="18"/>
      <c r="RZ27" s="18"/>
      <c r="SA27" s="18"/>
      <c r="SB27" s="18"/>
      <c r="SC27" s="18"/>
      <c r="SD27" s="18"/>
      <c r="SE27" s="18"/>
      <c r="SF27" s="18"/>
      <c r="SG27" s="18"/>
      <c r="SH27" s="18"/>
      <c r="SI27" s="18"/>
      <c r="SJ27" s="18"/>
      <c r="SK27" s="18"/>
      <c r="SL27" s="18"/>
      <c r="SM27" s="18"/>
      <c r="SN27" s="18"/>
      <c r="SO27" s="18"/>
      <c r="SP27" s="18"/>
      <c r="SQ27" s="18"/>
      <c r="SR27" s="18"/>
      <c r="SS27" s="18"/>
      <c r="ST27" s="18"/>
      <c r="SU27" s="18"/>
      <c r="SV27" s="18"/>
      <c r="SW27" s="18"/>
      <c r="SX27" s="18"/>
      <c r="SY27" s="18"/>
      <c r="SZ27" s="18"/>
      <c r="TA27" s="18"/>
      <c r="TB27" s="18"/>
      <c r="TC27" s="18"/>
      <c r="TD27" s="18"/>
      <c r="TE27" s="18"/>
      <c r="TF27" s="18"/>
      <c r="TG27" s="18"/>
      <c r="TH27" s="18"/>
      <c r="TI27" s="18"/>
      <c r="TJ27" s="18"/>
      <c r="TK27" s="18"/>
      <c r="TL27" s="18"/>
      <c r="TM27" s="18"/>
      <c r="TN27" s="18"/>
      <c r="TO27" s="18"/>
      <c r="TP27" s="18"/>
      <c r="TQ27" s="18"/>
      <c r="TR27" s="18"/>
      <c r="TS27" s="18"/>
      <c r="TT27" s="18"/>
      <c r="TU27" s="18"/>
      <c r="TV27" s="18"/>
      <c r="TW27" s="18"/>
      <c r="TX27" s="18"/>
      <c r="TY27" s="18"/>
      <c r="TZ27" s="18"/>
      <c r="UA27" s="18"/>
      <c r="UB27" s="18"/>
      <c r="UC27" s="18"/>
      <c r="UD27" s="18"/>
      <c r="UE27" s="18"/>
      <c r="UF27" s="18"/>
      <c r="UG27" s="18"/>
      <c r="UH27" s="18"/>
      <c r="UI27" s="18"/>
      <c r="UJ27" s="18"/>
      <c r="UK27" s="18"/>
      <c r="UL27" s="18"/>
      <c r="UM27" s="18"/>
      <c r="UN27" s="18"/>
      <c r="UO27" s="18"/>
      <c r="UP27" s="18"/>
      <c r="UQ27" s="18"/>
      <c r="UR27" s="18"/>
      <c r="US27" s="18"/>
      <c r="UT27" s="18"/>
      <c r="UU27" s="18"/>
      <c r="UV27" s="18"/>
      <c r="UW27" s="18"/>
      <c r="UX27" s="18"/>
      <c r="UY27" s="18"/>
      <c r="UZ27" s="18"/>
      <c r="VA27" s="18"/>
      <c r="VB27" s="18"/>
      <c r="VC27" s="18"/>
      <c r="VD27" s="18"/>
      <c r="VE27" s="18"/>
      <c r="VF27" s="18"/>
      <c r="VG27" s="18"/>
      <c r="VH27" s="18"/>
      <c r="VI27" s="18"/>
      <c r="VJ27" s="18"/>
      <c r="VK27" s="18"/>
      <c r="VL27" s="18"/>
      <c r="VM27" s="18"/>
      <c r="VN27" s="18"/>
      <c r="VO27" s="18"/>
      <c r="VP27" s="18"/>
      <c r="VQ27" s="18"/>
      <c r="VR27" s="18"/>
      <c r="VS27" s="18"/>
      <c r="VT27" s="18"/>
      <c r="VU27" s="18"/>
      <c r="VV27" s="18"/>
      <c r="VW27" s="18"/>
      <c r="VX27" s="18"/>
      <c r="VY27" s="18"/>
      <c r="VZ27" s="18"/>
      <c r="WA27" s="18"/>
      <c r="WB27" s="18"/>
      <c r="WC27" s="18"/>
      <c r="WD27" s="18"/>
      <c r="WE27" s="18"/>
      <c r="WF27" s="18"/>
      <c r="WG27" s="18"/>
      <c r="WH27" s="18"/>
      <c r="WI27" s="18"/>
      <c r="WJ27" s="18"/>
      <c r="WK27" s="18"/>
      <c r="WL27" s="18"/>
      <c r="WM27" s="18"/>
      <c r="WN27" s="18"/>
      <c r="WO27" s="18"/>
      <c r="WP27" s="18"/>
      <c r="WQ27" s="18"/>
      <c r="WR27" s="18"/>
      <c r="WS27" s="18"/>
      <c r="WT27" s="18"/>
      <c r="WU27" s="18"/>
      <c r="WV27" s="18"/>
      <c r="WW27" s="18"/>
      <c r="WX27" s="18"/>
      <c r="WY27" s="18"/>
      <c r="WZ27" s="18"/>
      <c r="XA27" s="18"/>
      <c r="XB27" s="18"/>
      <c r="XC27" s="18"/>
      <c r="XD27" s="18"/>
      <c r="XE27" s="18"/>
      <c r="XF27" s="18"/>
      <c r="XG27" s="18"/>
      <c r="XH27" s="18"/>
      <c r="XI27" s="18"/>
      <c r="XJ27" s="18"/>
      <c r="XK27" s="18"/>
      <c r="XL27" s="18"/>
      <c r="XM27" s="18"/>
      <c r="XN27" s="18"/>
      <c r="XO27" s="18"/>
      <c r="XP27" s="18"/>
      <c r="XQ27" s="18"/>
      <c r="XR27" s="18"/>
      <c r="XS27" s="18"/>
      <c r="XT27" s="18"/>
      <c r="XU27" s="18"/>
      <c r="XV27" s="18"/>
      <c r="XW27" s="18"/>
      <c r="XX27" s="18"/>
      <c r="XY27" s="18"/>
      <c r="XZ27" s="18"/>
      <c r="YA27" s="18"/>
      <c r="YB27" s="18"/>
      <c r="YC27" s="18"/>
      <c r="YD27" s="18"/>
      <c r="YE27" s="18"/>
      <c r="YF27" s="18"/>
      <c r="YG27" s="18"/>
      <c r="YH27" s="18"/>
      <c r="YI27" s="18"/>
      <c r="YJ27" s="18"/>
      <c r="YK27" s="18"/>
      <c r="YL27" s="18"/>
      <c r="YM27" s="18"/>
      <c r="YN27" s="18"/>
      <c r="YO27" s="18"/>
      <c r="YP27" s="18"/>
      <c r="YQ27" s="18"/>
      <c r="YR27" s="18"/>
      <c r="YS27" s="18"/>
      <c r="YT27" s="18"/>
      <c r="YU27" s="18"/>
      <c r="YV27" s="18"/>
      <c r="YW27" s="18"/>
      <c r="YX27" s="18"/>
      <c r="YY27" s="18"/>
      <c r="YZ27" s="18"/>
      <c r="ZA27" s="18"/>
      <c r="ZB27" s="18"/>
      <c r="ZC27" s="18"/>
      <c r="ZD27" s="18"/>
      <c r="ZE27" s="18"/>
      <c r="ZF27" s="18"/>
      <c r="ZG27" s="18"/>
      <c r="ZH27" s="18"/>
      <c r="ZI27" s="18"/>
      <c r="ZJ27" s="18"/>
      <c r="ZK27" s="18"/>
      <c r="ZL27" s="18"/>
      <c r="ZM27" s="18"/>
      <c r="ZN27" s="18"/>
      <c r="ZO27" s="18"/>
      <c r="ZP27" s="18"/>
      <c r="ZQ27" s="18"/>
      <c r="ZR27" s="18"/>
      <c r="ZS27" s="18"/>
      <c r="ZT27" s="18"/>
      <c r="ZU27" s="18"/>
      <c r="ZV27" s="18"/>
      <c r="ZW27" s="18"/>
      <c r="ZX27" s="18"/>
      <c r="ZY27" s="18"/>
      <c r="ZZ27" s="18"/>
      <c r="AAA27" s="18"/>
      <c r="AAB27" s="18"/>
      <c r="AAC27" s="18"/>
      <c r="AAD27" s="18"/>
      <c r="AAE27" s="18"/>
      <c r="AAF27" s="18"/>
      <c r="AAG27" s="18"/>
      <c r="AAH27" s="18"/>
      <c r="AAI27" s="18"/>
      <c r="AAJ27" s="18"/>
      <c r="AAK27" s="18"/>
      <c r="AAL27" s="18"/>
      <c r="AAM27" s="18"/>
      <c r="AAN27" s="18"/>
      <c r="AAO27" s="18"/>
      <c r="AAP27" s="18"/>
      <c r="AAQ27" s="18"/>
      <c r="AAR27" s="18"/>
      <c r="AAS27" s="18"/>
      <c r="AAT27" s="18"/>
      <c r="AAU27" s="18"/>
      <c r="AAV27" s="18"/>
      <c r="AAW27" s="18"/>
      <c r="AAX27" s="18"/>
      <c r="AAY27" s="18"/>
      <c r="AAZ27" s="18"/>
      <c r="ABA27" s="18"/>
      <c r="ABB27" s="18"/>
      <c r="ABC27" s="18"/>
      <c r="ABD27" s="18"/>
      <c r="ABE27" s="18"/>
      <c r="ABF27" s="18"/>
      <c r="ABG27" s="18"/>
      <c r="ABH27" s="18"/>
      <c r="ABI27" s="18"/>
      <c r="ABJ27" s="18"/>
      <c r="ABK27" s="18"/>
      <c r="ABL27" s="18"/>
      <c r="ABM27" s="18"/>
      <c r="ABN27" s="18"/>
      <c r="ABO27" s="18"/>
      <c r="ABP27" s="18"/>
      <c r="ABQ27" s="18"/>
      <c r="ABR27" s="18"/>
      <c r="ABS27" s="18"/>
      <c r="ABT27" s="18"/>
      <c r="ABU27" s="18"/>
      <c r="ABV27" s="18"/>
      <c r="ABW27" s="18"/>
      <c r="ABX27" s="18"/>
      <c r="ABY27" s="18"/>
      <c r="ABZ27" s="18"/>
      <c r="ACA27" s="18"/>
      <c r="ACB27" s="18"/>
      <c r="ACC27" s="18"/>
      <c r="ACD27" s="18"/>
      <c r="ACE27" s="18"/>
      <c r="ACF27" s="18"/>
      <c r="ACG27" s="18"/>
      <c r="ACH27" s="18"/>
      <c r="ACI27" s="18"/>
      <c r="ACJ27" s="18"/>
      <c r="ACK27" s="18"/>
      <c r="ACL27" s="18"/>
      <c r="ACM27" s="18"/>
      <c r="ACN27" s="18"/>
      <c r="ACO27" s="18"/>
      <c r="ACP27" s="18"/>
      <c r="ACQ27" s="18"/>
      <c r="ACR27" s="18"/>
      <c r="ACS27" s="18"/>
      <c r="ACT27" s="18"/>
      <c r="ACU27" s="18"/>
      <c r="ACV27" s="18"/>
      <c r="ACW27" s="18"/>
      <c r="ACX27" s="18"/>
      <c r="ACY27" s="18"/>
      <c r="ACZ27" s="18"/>
      <c r="ADA27" s="18"/>
      <c r="ADB27" s="18"/>
      <c r="ADC27" s="18"/>
      <c r="ADD27" s="18"/>
      <c r="ADE27" s="18"/>
      <c r="ADF27" s="18"/>
      <c r="ADG27" s="18"/>
      <c r="ADH27" s="18"/>
      <c r="ADI27" s="18"/>
      <c r="ADJ27" s="18"/>
      <c r="ADK27" s="18"/>
      <c r="ADL27" s="18"/>
      <c r="ADM27" s="18"/>
      <c r="ADN27" s="18"/>
      <c r="ADO27" s="18"/>
      <c r="ADP27" s="18"/>
      <c r="ADQ27" s="18"/>
      <c r="ADR27" s="18"/>
      <c r="ADS27" s="18"/>
      <c r="ADT27" s="18"/>
      <c r="ADU27" s="18"/>
      <c r="ADV27" s="18"/>
      <c r="ADW27" s="18"/>
      <c r="ADX27" s="18"/>
      <c r="ADY27" s="18"/>
      <c r="ADZ27" s="18"/>
      <c r="AEA27" s="18"/>
      <c r="AEB27" s="18"/>
      <c r="AEC27" s="18"/>
      <c r="AED27" s="18"/>
      <c r="AEE27" s="18"/>
      <c r="AEF27" s="18"/>
      <c r="AEG27" s="18"/>
      <c r="AEH27" s="18"/>
      <c r="AEI27" s="18"/>
      <c r="AEJ27" s="18"/>
      <c r="AEK27" s="18"/>
      <c r="AEL27" s="18"/>
      <c r="AEM27" s="18"/>
      <c r="AEN27" s="18"/>
      <c r="AEO27" s="18"/>
      <c r="AEP27" s="18"/>
      <c r="AEQ27" s="18"/>
      <c r="AER27" s="18"/>
      <c r="AES27" s="18"/>
      <c r="AET27" s="18"/>
      <c r="AEU27" s="18"/>
      <c r="AEV27" s="18"/>
      <c r="AEW27" s="18"/>
      <c r="AEX27" s="18"/>
      <c r="AEY27" s="18"/>
      <c r="AEZ27" s="18"/>
      <c r="AFA27" s="18"/>
      <c r="AFB27" s="18"/>
      <c r="AFC27" s="18"/>
      <c r="AFD27" s="18"/>
      <c r="AFE27" s="18"/>
      <c r="AFF27" s="18"/>
      <c r="AFG27" s="18"/>
      <c r="AFH27" s="18"/>
      <c r="AFI27" s="18"/>
      <c r="AFJ27" s="18"/>
      <c r="AFK27" s="18"/>
      <c r="AFL27" s="18"/>
      <c r="AFM27" s="18"/>
      <c r="AFN27" s="18"/>
      <c r="AFO27" s="18"/>
      <c r="AFP27" s="18"/>
      <c r="AFQ27" s="18"/>
      <c r="AFR27" s="18"/>
      <c r="AFS27" s="18"/>
      <c r="AFT27" s="18"/>
      <c r="AFU27" s="18"/>
      <c r="AFV27" s="18"/>
      <c r="AFW27" s="18"/>
      <c r="AFX27" s="18"/>
      <c r="AFY27" s="18"/>
      <c r="AFZ27" s="18"/>
      <c r="AGA27" s="18"/>
      <c r="AGB27" s="18"/>
      <c r="AGC27" s="18"/>
      <c r="AGD27" s="18"/>
      <c r="AGE27" s="18"/>
      <c r="AGF27" s="18"/>
      <c r="AGG27" s="18"/>
      <c r="AGH27" s="18"/>
      <c r="AGI27" s="18"/>
      <c r="AGJ27" s="18"/>
      <c r="AGK27" s="18"/>
      <c r="AGL27" s="18"/>
      <c r="AGM27" s="18"/>
      <c r="AGN27" s="18"/>
      <c r="AGO27" s="18"/>
      <c r="AGP27" s="18"/>
      <c r="AGQ27" s="18"/>
      <c r="AGR27" s="18"/>
      <c r="AGS27" s="18"/>
      <c r="AGT27" s="18"/>
      <c r="AGU27" s="18"/>
      <c r="AGV27" s="18"/>
      <c r="AGW27" s="18"/>
      <c r="AGX27" s="18"/>
      <c r="AGY27" s="18"/>
      <c r="AGZ27" s="18"/>
      <c r="AHA27" s="18"/>
      <c r="AHB27" s="18"/>
      <c r="AHC27" s="18"/>
      <c r="AHD27" s="18"/>
      <c r="AHE27" s="18"/>
      <c r="AHF27" s="18"/>
      <c r="AHG27" s="18"/>
      <c r="AHH27" s="18"/>
      <c r="AHI27" s="18"/>
      <c r="AHJ27" s="18"/>
      <c r="AHK27" s="18"/>
      <c r="AHL27" s="18"/>
      <c r="AHM27" s="18"/>
      <c r="AHN27" s="18"/>
      <c r="AHO27" s="18"/>
      <c r="AHP27" s="18"/>
      <c r="AHQ27" s="18"/>
      <c r="AHR27" s="18"/>
      <c r="AHS27" s="18"/>
      <c r="AHT27" s="18"/>
      <c r="AHU27" s="18"/>
      <c r="AHV27" s="18"/>
      <c r="AHW27" s="18"/>
      <c r="AHX27" s="18"/>
      <c r="AHY27" s="18"/>
      <c r="AHZ27" s="18"/>
      <c r="AIA27" s="18"/>
      <c r="AIB27" s="18"/>
      <c r="AIC27" s="18"/>
      <c r="AID27" s="18"/>
      <c r="AIE27" s="18"/>
      <c r="AIF27" s="18"/>
      <c r="AIG27" s="18"/>
      <c r="AIH27" s="18"/>
      <c r="AII27" s="18"/>
      <c r="AIJ27" s="18"/>
      <c r="AIK27" s="18"/>
      <c r="AIL27" s="18"/>
      <c r="AIM27" s="18"/>
      <c r="AIN27" s="18"/>
      <c r="AIO27" s="18"/>
      <c r="AIP27" s="18"/>
      <c r="AIQ27" s="18"/>
      <c r="AIR27" s="18"/>
      <c r="AIS27" s="18"/>
      <c r="AIT27" s="18"/>
      <c r="AIU27" s="18"/>
      <c r="AIV27" s="18"/>
      <c r="AIW27" s="18"/>
      <c r="AIX27" s="18"/>
      <c r="AIY27" s="18"/>
      <c r="AIZ27" s="18"/>
      <c r="AJA27" s="18"/>
      <c r="AJB27" s="18"/>
      <c r="AJC27" s="18"/>
      <c r="AJD27" s="18"/>
      <c r="AJE27" s="18"/>
      <c r="AJF27" s="18"/>
      <c r="AJG27" s="18"/>
      <c r="AJH27" s="18"/>
      <c r="AJI27" s="18"/>
      <c r="AJJ27" s="18"/>
      <c r="AJK27" s="18"/>
      <c r="AJL27" s="18"/>
      <c r="AJM27" s="18"/>
      <c r="AJN27" s="18"/>
      <c r="AJO27" s="18"/>
      <c r="AJP27" s="18"/>
      <c r="AJQ27" s="18"/>
      <c r="AJR27" s="18"/>
      <c r="AJS27" s="18"/>
      <c r="AJT27" s="18"/>
      <c r="AJU27" s="18"/>
      <c r="AJV27" s="18"/>
      <c r="AJW27" s="18"/>
      <c r="AJX27" s="18"/>
      <c r="AJY27" s="18"/>
      <c r="AJZ27" s="18"/>
      <c r="AKA27" s="18"/>
      <c r="AKB27" s="18"/>
      <c r="AKC27" s="18"/>
      <c r="AKD27" s="18"/>
      <c r="AKE27" s="18"/>
      <c r="AKF27" s="18"/>
      <c r="AKG27" s="18"/>
      <c r="AKH27" s="18"/>
      <c r="AKI27" s="18"/>
      <c r="AKJ27" s="18"/>
      <c r="AKK27" s="18"/>
      <c r="AKL27" s="18"/>
      <c r="AKM27" s="18"/>
      <c r="AKN27" s="18"/>
      <c r="AKO27" s="18"/>
      <c r="AKP27" s="18"/>
      <c r="AKQ27" s="18"/>
      <c r="AKR27" s="18"/>
      <c r="AKS27" s="18"/>
      <c r="AKT27" s="18"/>
      <c r="AKU27" s="18"/>
      <c r="AKV27" s="18"/>
      <c r="AKW27" s="18"/>
      <c r="AKX27" s="18"/>
      <c r="AKY27" s="18"/>
      <c r="AKZ27" s="18"/>
      <c r="ALA27" s="18"/>
    </row>
    <row r="28" spans="1:990" ht="14.1" customHeight="1">
      <c r="A28" s="72" t="s">
        <v>174</v>
      </c>
      <c r="B28" s="304" t="s">
        <v>175</v>
      </c>
      <c r="C28" s="304"/>
      <c r="D28" s="304"/>
      <c r="E28" s="304"/>
      <c r="F28" s="73">
        <v>9352.07</v>
      </c>
      <c r="G28" s="76">
        <f t="shared" ref="G28:G33" si="6">IF($D$5&gt;0,F28/$D$5,"")</f>
        <v>0.26145009784735812</v>
      </c>
      <c r="H28" s="73">
        <v>0</v>
      </c>
      <c r="I28" s="312"/>
      <c r="J28" s="75">
        <f>(G28*H28/100+G28)*$H$5</f>
        <v>9352.07</v>
      </c>
      <c r="K28" s="76">
        <f t="shared" ref="K28:K33" si="7">J28/$H$5</f>
        <v>0.26145009784735812</v>
      </c>
      <c r="L28" s="79"/>
      <c r="M28" s="78">
        <f t="shared" ref="M28:M33" si="8">IF($J28&gt;0,$K28*$N$21,"")</f>
        <v>0.13072504892367906</v>
      </c>
      <c r="N28" s="79"/>
      <c r="O28" s="78">
        <f t="shared" ref="O28:O33" si="9">IF($J28&gt;0,$K28*$N$21,"")</f>
        <v>0.13072504892367906</v>
      </c>
      <c r="P28" s="79" t="s">
        <v>133</v>
      </c>
      <c r="Q28" s="78"/>
      <c r="R28" s="310"/>
      <c r="S28" s="310"/>
      <c r="T28" s="306">
        <f>W53/38.5*W$45</f>
        <v>3</v>
      </c>
      <c r="U28" s="306"/>
      <c r="V28" s="307">
        <f>I11/T28</f>
        <v>11</v>
      </c>
      <c r="W28" s="307"/>
    </row>
    <row r="29" spans="1:990" ht="14.1" customHeight="1">
      <c r="A29" s="72" t="s">
        <v>176</v>
      </c>
      <c r="B29" s="304" t="s">
        <v>177</v>
      </c>
      <c r="C29" s="304"/>
      <c r="D29" s="304"/>
      <c r="E29" s="304"/>
      <c r="F29" s="73">
        <v>9663.7999999999993</v>
      </c>
      <c r="G29" s="76">
        <f t="shared" si="6"/>
        <v>0.2701649426894045</v>
      </c>
      <c r="H29" s="73">
        <v>0</v>
      </c>
      <c r="I29" s="312"/>
      <c r="J29" s="75">
        <f>(G29*H29/100+G29)*$H$5</f>
        <v>9663.7999999999993</v>
      </c>
      <c r="K29" s="76">
        <f t="shared" si="7"/>
        <v>0.2701649426894045</v>
      </c>
      <c r="L29" s="79"/>
      <c r="M29" s="78">
        <f t="shared" si="8"/>
        <v>0.13508247134470225</v>
      </c>
      <c r="N29" s="79"/>
      <c r="O29" s="78">
        <f t="shared" si="9"/>
        <v>0.13508247134470225</v>
      </c>
      <c r="P29" s="79" t="s">
        <v>133</v>
      </c>
      <c r="Q29" s="78"/>
      <c r="R29" s="310"/>
      <c r="S29" s="310"/>
      <c r="T29" s="306">
        <f>W54/38.5*W$45</f>
        <v>2.27</v>
      </c>
      <c r="U29" s="306"/>
      <c r="V29" s="307">
        <f>I12/T29</f>
        <v>9.6916299559471373</v>
      </c>
      <c r="W29" s="307"/>
    </row>
    <row r="30" spans="1:990" ht="14.1" customHeight="1">
      <c r="A30" s="72" t="s">
        <v>178</v>
      </c>
      <c r="B30" s="304" t="s">
        <v>179</v>
      </c>
      <c r="C30" s="304"/>
      <c r="D30" s="304"/>
      <c r="E30" s="304"/>
      <c r="F30" s="73">
        <v>32720.36</v>
      </c>
      <c r="G30" s="76">
        <f t="shared" si="6"/>
        <v>0.91474308079396138</v>
      </c>
      <c r="H30" s="73">
        <v>0</v>
      </c>
      <c r="I30" s="312"/>
      <c r="J30" s="75">
        <f>(F30*H30/100+F30)*H3/D3</f>
        <v>32720.36</v>
      </c>
      <c r="K30" s="76">
        <f t="shared" si="7"/>
        <v>0.91474308079396138</v>
      </c>
      <c r="L30" s="79"/>
      <c r="M30" s="78">
        <f t="shared" si="8"/>
        <v>0.45737154039698069</v>
      </c>
      <c r="N30" s="79"/>
      <c r="O30" s="78">
        <f t="shared" si="9"/>
        <v>0.45737154039698069</v>
      </c>
      <c r="P30" s="79" t="s">
        <v>133</v>
      </c>
      <c r="Q30" s="78"/>
      <c r="R30" s="310"/>
      <c r="S30" s="310"/>
      <c r="T30" s="306">
        <f>W55/38.5*W$45</f>
        <v>2.0499999999999998</v>
      </c>
      <c r="U30" s="306"/>
      <c r="V30" s="307">
        <f>I13/T30</f>
        <v>3.9024390243902443</v>
      </c>
      <c r="W30" s="307"/>
    </row>
    <row r="31" spans="1:990" ht="14.1" customHeight="1">
      <c r="A31" s="72" t="s">
        <v>180</v>
      </c>
      <c r="B31" s="304" t="s">
        <v>181</v>
      </c>
      <c r="C31" s="304"/>
      <c r="D31" s="304"/>
      <c r="E31" s="304"/>
      <c r="F31" s="73">
        <v>90551.76</v>
      </c>
      <c r="G31" s="76">
        <f t="shared" si="6"/>
        <v>2.5315001397819401</v>
      </c>
      <c r="H31" s="73">
        <v>0</v>
      </c>
      <c r="I31" s="312"/>
      <c r="J31" s="75">
        <f>(F31*H31/100+F31)*H3/D3</f>
        <v>90551.76</v>
      </c>
      <c r="K31" s="76">
        <f t="shared" si="7"/>
        <v>2.5315001397819401</v>
      </c>
      <c r="L31" s="79"/>
      <c r="M31" s="78">
        <f t="shared" si="8"/>
        <v>1.2657500698909701</v>
      </c>
      <c r="N31" s="79"/>
      <c r="O31" s="78">
        <f t="shared" si="9"/>
        <v>1.2657500698909701</v>
      </c>
      <c r="P31" s="79" t="s">
        <v>133</v>
      </c>
      <c r="Q31" s="78"/>
      <c r="R31" s="310"/>
      <c r="S31" s="310"/>
      <c r="T31" s="308">
        <f>1/(V31/I14)</f>
        <v>2.7891863039454057</v>
      </c>
      <c r="U31" s="308"/>
      <c r="V31" s="308">
        <f>SUM(V26:V30)</f>
        <v>28.323672709941111</v>
      </c>
      <c r="W31" s="308"/>
    </row>
    <row r="32" spans="1:990" ht="14.1" customHeight="1">
      <c r="A32" s="72" t="s">
        <v>182</v>
      </c>
      <c r="B32" s="304" t="s">
        <v>183</v>
      </c>
      <c r="C32" s="304"/>
      <c r="D32" s="304"/>
      <c r="E32" s="304"/>
      <c r="F32" s="73">
        <v>47544.12</v>
      </c>
      <c r="G32" s="76">
        <f t="shared" si="6"/>
        <v>1.3291618674867207</v>
      </c>
      <c r="H32" s="73">
        <v>0</v>
      </c>
      <c r="I32" s="312"/>
      <c r="J32" s="75">
        <f>(G32*H32/100+G32)*$H$5</f>
        <v>47544.12</v>
      </c>
      <c r="K32" s="76">
        <f t="shared" si="7"/>
        <v>1.3291618674867207</v>
      </c>
      <c r="L32" s="79"/>
      <c r="M32" s="78">
        <f t="shared" si="8"/>
        <v>0.66458093374336036</v>
      </c>
      <c r="N32" s="79"/>
      <c r="O32" s="78">
        <f t="shared" si="9"/>
        <v>0.66458093374336036</v>
      </c>
      <c r="P32" s="79" t="s">
        <v>133</v>
      </c>
      <c r="Q32" s="78"/>
      <c r="R32" s="310"/>
      <c r="S32" s="310"/>
      <c r="T32" s="311" t="s">
        <v>184</v>
      </c>
      <c r="U32" s="311"/>
      <c r="V32" s="311"/>
      <c r="W32" s="303">
        <f>S14-V31</f>
        <v>0.92879213995136212</v>
      </c>
    </row>
    <row r="33" spans="1:990" ht="14.1" customHeight="1">
      <c r="A33" s="72" t="s">
        <v>185</v>
      </c>
      <c r="B33" s="304" t="s">
        <v>186</v>
      </c>
      <c r="C33" s="304"/>
      <c r="D33" s="304"/>
      <c r="E33" s="304"/>
      <c r="F33" s="73">
        <v>46611.89</v>
      </c>
      <c r="G33" s="76">
        <f t="shared" si="6"/>
        <v>1.303100083869164</v>
      </c>
      <c r="H33" s="73">
        <v>0</v>
      </c>
      <c r="I33" s="312"/>
      <c r="J33" s="75">
        <f>(G33*H33/100+G33)*$H$5</f>
        <v>46611.889999999992</v>
      </c>
      <c r="K33" s="76">
        <f t="shared" si="7"/>
        <v>1.303100083869164</v>
      </c>
      <c r="L33" s="79"/>
      <c r="M33" s="78">
        <f t="shared" si="8"/>
        <v>0.65155004193458199</v>
      </c>
      <c r="N33" s="79"/>
      <c r="O33" s="78">
        <f t="shared" si="9"/>
        <v>0.65155004193458199</v>
      </c>
      <c r="P33" s="79" t="s">
        <v>133</v>
      </c>
      <c r="Q33" s="78"/>
      <c r="R33" s="310"/>
      <c r="S33" s="310"/>
      <c r="T33" s="311"/>
      <c r="U33" s="311"/>
      <c r="V33" s="311"/>
      <c r="W33" s="303"/>
    </row>
    <row r="34" spans="1:990" ht="14.1" customHeight="1">
      <c r="A34" s="65" t="s">
        <v>187</v>
      </c>
      <c r="B34" s="294" t="s">
        <v>188</v>
      </c>
      <c r="C34" s="294"/>
      <c r="D34" s="294"/>
      <c r="E34" s="294"/>
      <c r="F34" s="98">
        <f>SUM(F28:F33)</f>
        <v>236444</v>
      </c>
      <c r="G34" s="98">
        <f>SUM(G28:G33)</f>
        <v>6.6101202124685488</v>
      </c>
      <c r="H34" s="98"/>
      <c r="I34" s="312"/>
      <c r="J34" s="98">
        <f>SUM(J28:J33)</f>
        <v>236443.99999999997</v>
      </c>
      <c r="K34" s="98">
        <f>SUM(K28:K33)</f>
        <v>6.6101202124685488</v>
      </c>
      <c r="L34" s="79"/>
      <c r="M34" s="89">
        <f>SUM(M28:M33)</f>
        <v>3.3050601062342744</v>
      </c>
      <c r="N34" s="79"/>
      <c r="O34" s="89">
        <f>SUM(O28:O33)</f>
        <v>3.3050601062342744</v>
      </c>
      <c r="P34" s="79" t="s">
        <v>133</v>
      </c>
      <c r="Q34" s="89"/>
      <c r="R34" s="310"/>
      <c r="S34" s="310"/>
      <c r="T34" s="305" t="s">
        <v>189</v>
      </c>
      <c r="U34" s="305"/>
      <c r="V34" s="305"/>
      <c r="W34" s="305"/>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c r="IV34" s="33"/>
      <c r="IW34" s="33"/>
      <c r="IX34" s="33"/>
      <c r="IY34" s="33"/>
      <c r="IZ34" s="33"/>
      <c r="JA34" s="33"/>
      <c r="JB34" s="33"/>
      <c r="JC34" s="33"/>
      <c r="JD34" s="33"/>
      <c r="JE34" s="33"/>
      <c r="JF34" s="33"/>
      <c r="JG34" s="33"/>
      <c r="JH34" s="33"/>
      <c r="JI34" s="33"/>
      <c r="JJ34" s="33"/>
      <c r="JK34" s="33"/>
      <c r="JL34" s="33"/>
      <c r="JM34" s="33"/>
      <c r="JN34" s="33"/>
      <c r="JO34" s="33"/>
      <c r="JP34" s="33"/>
      <c r="JQ34" s="33"/>
      <c r="JR34" s="33"/>
      <c r="JS34" s="33"/>
      <c r="JT34" s="33"/>
      <c r="JU34" s="33"/>
      <c r="JV34" s="33"/>
      <c r="JW34" s="33"/>
      <c r="JX34" s="33"/>
      <c r="JY34" s="33"/>
      <c r="JZ34" s="33"/>
      <c r="KA34" s="33"/>
      <c r="KB34" s="33"/>
      <c r="KC34" s="33"/>
      <c r="KD34" s="33"/>
      <c r="KE34" s="33"/>
      <c r="KF34" s="33"/>
      <c r="KG34" s="33"/>
      <c r="KH34" s="33"/>
      <c r="KI34" s="33"/>
      <c r="KJ34" s="33"/>
      <c r="KK34" s="33"/>
      <c r="KL34" s="33"/>
      <c r="KM34" s="33"/>
      <c r="KN34" s="33"/>
      <c r="KO34" s="33"/>
      <c r="KP34" s="33"/>
      <c r="KQ34" s="33"/>
      <c r="KR34" s="33"/>
      <c r="KS34" s="33"/>
      <c r="KT34" s="33"/>
      <c r="KU34" s="33"/>
      <c r="KV34" s="33"/>
      <c r="KW34" s="33"/>
      <c r="KX34" s="33"/>
      <c r="KY34" s="33"/>
      <c r="KZ34" s="33"/>
      <c r="LA34" s="33"/>
      <c r="LB34" s="33"/>
      <c r="LC34" s="33"/>
      <c r="LD34" s="33"/>
      <c r="LE34" s="33"/>
      <c r="LF34" s="33"/>
      <c r="LG34" s="33"/>
      <c r="LH34" s="33"/>
      <c r="LI34" s="33"/>
      <c r="LJ34" s="33"/>
      <c r="LK34" s="33"/>
      <c r="LL34" s="33"/>
      <c r="LM34" s="33"/>
      <c r="LN34" s="33"/>
      <c r="LO34" s="33"/>
      <c r="LP34" s="33"/>
      <c r="LQ34" s="33"/>
      <c r="LR34" s="33"/>
      <c r="LS34" s="33"/>
      <c r="LT34" s="33"/>
      <c r="LU34" s="33"/>
      <c r="LV34" s="33"/>
      <c r="LW34" s="33"/>
      <c r="LX34" s="33"/>
      <c r="LY34" s="33"/>
      <c r="LZ34" s="33"/>
      <c r="MA34" s="33"/>
      <c r="MB34" s="33"/>
      <c r="MC34" s="33"/>
      <c r="MD34" s="33"/>
      <c r="ME34" s="33"/>
      <c r="MF34" s="33"/>
      <c r="MG34" s="33"/>
      <c r="MH34" s="33"/>
      <c r="MI34" s="33"/>
      <c r="MJ34" s="33"/>
      <c r="MK34" s="33"/>
      <c r="ML34" s="33"/>
      <c r="MM34" s="33"/>
      <c r="MN34" s="33"/>
      <c r="MO34" s="33"/>
      <c r="MP34" s="33"/>
      <c r="MQ34" s="33"/>
      <c r="MR34" s="33"/>
      <c r="MS34" s="33"/>
      <c r="MT34" s="33"/>
      <c r="MU34" s="33"/>
      <c r="MV34" s="33"/>
      <c r="MW34" s="33"/>
      <c r="MX34" s="33"/>
      <c r="MY34" s="33"/>
      <c r="MZ34" s="33"/>
      <c r="NA34" s="33"/>
      <c r="NB34" s="33"/>
      <c r="NC34" s="33"/>
      <c r="ND34" s="33"/>
      <c r="NE34" s="33"/>
      <c r="NF34" s="33"/>
      <c r="NG34" s="33"/>
      <c r="NH34" s="33"/>
      <c r="NI34" s="33"/>
      <c r="NJ34" s="33"/>
      <c r="NK34" s="33"/>
      <c r="NL34" s="33"/>
      <c r="NM34" s="33"/>
      <c r="NN34" s="33"/>
      <c r="NO34" s="33"/>
      <c r="NP34" s="33"/>
      <c r="NQ34" s="33"/>
      <c r="NR34" s="33"/>
      <c r="NS34" s="33"/>
      <c r="NT34" s="33"/>
      <c r="NU34" s="33"/>
      <c r="NV34" s="33"/>
      <c r="NW34" s="33"/>
      <c r="NX34" s="33"/>
      <c r="NY34" s="33"/>
      <c r="NZ34" s="33"/>
      <c r="OA34" s="33"/>
      <c r="OB34" s="33"/>
      <c r="OC34" s="33"/>
      <c r="OD34" s="33"/>
      <c r="OE34" s="33"/>
      <c r="OF34" s="33"/>
      <c r="OG34" s="33"/>
      <c r="OH34" s="33"/>
      <c r="OI34" s="33"/>
      <c r="OJ34" s="33"/>
      <c r="OK34" s="33"/>
      <c r="OL34" s="33"/>
      <c r="OM34" s="33"/>
      <c r="ON34" s="33"/>
      <c r="OO34" s="33"/>
      <c r="OP34" s="33"/>
      <c r="OQ34" s="33"/>
      <c r="OR34" s="33"/>
      <c r="OS34" s="33"/>
      <c r="OT34" s="33"/>
      <c r="OU34" s="33"/>
      <c r="OV34" s="33"/>
      <c r="OW34" s="33"/>
      <c r="OX34" s="33"/>
      <c r="OY34" s="33"/>
      <c r="OZ34" s="33"/>
      <c r="PA34" s="33"/>
      <c r="PB34" s="33"/>
      <c r="PC34" s="33"/>
      <c r="PD34" s="33"/>
      <c r="PE34" s="33"/>
      <c r="PF34" s="33"/>
      <c r="PG34" s="33"/>
      <c r="PH34" s="33"/>
      <c r="PI34" s="33"/>
      <c r="PJ34" s="33"/>
      <c r="PK34" s="33"/>
      <c r="PL34" s="33"/>
      <c r="PM34" s="33"/>
      <c r="PN34" s="33"/>
      <c r="PO34" s="33"/>
      <c r="PP34" s="33"/>
      <c r="PQ34" s="33"/>
      <c r="PR34" s="33"/>
      <c r="PS34" s="33"/>
      <c r="PT34" s="33"/>
      <c r="PU34" s="33"/>
      <c r="PV34" s="33"/>
      <c r="PW34" s="33"/>
      <c r="PX34" s="33"/>
      <c r="PY34" s="33"/>
      <c r="PZ34" s="33"/>
      <c r="QA34" s="33"/>
      <c r="QB34" s="33"/>
      <c r="QC34" s="33"/>
      <c r="QD34" s="33"/>
      <c r="QE34" s="33"/>
      <c r="QF34" s="33"/>
      <c r="QG34" s="33"/>
      <c r="QH34" s="33"/>
      <c r="QI34" s="33"/>
      <c r="QJ34" s="33"/>
      <c r="QK34" s="33"/>
      <c r="QL34" s="33"/>
      <c r="QM34" s="33"/>
      <c r="QN34" s="33"/>
      <c r="QO34" s="33"/>
      <c r="QP34" s="33"/>
      <c r="QQ34" s="33"/>
      <c r="QR34" s="33"/>
      <c r="QS34" s="33"/>
      <c r="QT34" s="33"/>
      <c r="QU34" s="33"/>
      <c r="QV34" s="33"/>
      <c r="QW34" s="33"/>
      <c r="QX34" s="33"/>
      <c r="QY34" s="33"/>
      <c r="QZ34" s="33"/>
      <c r="RA34" s="33"/>
      <c r="RB34" s="33"/>
      <c r="RC34" s="33"/>
      <c r="RD34" s="33"/>
      <c r="RE34" s="33"/>
      <c r="RF34" s="33"/>
      <c r="RG34" s="33"/>
      <c r="RH34" s="33"/>
      <c r="RI34" s="33"/>
      <c r="RJ34" s="33"/>
      <c r="RK34" s="33"/>
      <c r="RL34" s="33"/>
      <c r="RM34" s="33"/>
      <c r="RN34" s="33"/>
      <c r="RO34" s="33"/>
      <c r="RP34" s="33"/>
      <c r="RQ34" s="33"/>
      <c r="RR34" s="33"/>
      <c r="RS34" s="33"/>
      <c r="RT34" s="33"/>
      <c r="RU34" s="33"/>
      <c r="RV34" s="33"/>
      <c r="RW34" s="33"/>
      <c r="RX34" s="33"/>
      <c r="RY34" s="33"/>
      <c r="RZ34" s="33"/>
      <c r="SA34" s="33"/>
      <c r="SB34" s="33"/>
      <c r="SC34" s="33"/>
      <c r="SD34" s="33"/>
      <c r="SE34" s="33"/>
      <c r="SF34" s="33"/>
      <c r="SG34" s="33"/>
      <c r="SH34" s="33"/>
      <c r="SI34" s="33"/>
      <c r="SJ34" s="33"/>
      <c r="SK34" s="33"/>
      <c r="SL34" s="33"/>
      <c r="SM34" s="33"/>
      <c r="SN34" s="33"/>
      <c r="SO34" s="33"/>
      <c r="SP34" s="33"/>
      <c r="SQ34" s="33"/>
      <c r="SR34" s="33"/>
      <c r="SS34" s="33"/>
      <c r="ST34" s="33"/>
      <c r="SU34" s="33"/>
      <c r="SV34" s="33"/>
      <c r="SW34" s="33"/>
      <c r="SX34" s="33"/>
      <c r="SY34" s="33"/>
      <c r="SZ34" s="33"/>
      <c r="TA34" s="33"/>
      <c r="TB34" s="33"/>
      <c r="TC34" s="33"/>
      <c r="TD34" s="33"/>
      <c r="TE34" s="33"/>
      <c r="TF34" s="33"/>
      <c r="TG34" s="33"/>
      <c r="TH34" s="33"/>
      <c r="TI34" s="33"/>
      <c r="TJ34" s="33"/>
      <c r="TK34" s="33"/>
      <c r="TL34" s="33"/>
      <c r="TM34" s="33"/>
      <c r="TN34" s="33"/>
      <c r="TO34" s="33"/>
      <c r="TP34" s="33"/>
      <c r="TQ34" s="33"/>
      <c r="TR34" s="33"/>
      <c r="TS34" s="33"/>
      <c r="TT34" s="33"/>
      <c r="TU34" s="33"/>
      <c r="TV34" s="33"/>
      <c r="TW34" s="33"/>
      <c r="TX34" s="33"/>
      <c r="TY34" s="33"/>
      <c r="TZ34" s="33"/>
      <c r="UA34" s="33"/>
      <c r="UB34" s="33"/>
      <c r="UC34" s="33"/>
      <c r="UD34" s="33"/>
      <c r="UE34" s="33"/>
      <c r="UF34" s="33"/>
      <c r="UG34" s="33"/>
      <c r="UH34" s="33"/>
      <c r="UI34" s="33"/>
      <c r="UJ34" s="33"/>
      <c r="UK34" s="33"/>
      <c r="UL34" s="33"/>
      <c r="UM34" s="33"/>
      <c r="UN34" s="33"/>
      <c r="UO34" s="33"/>
      <c r="UP34" s="33"/>
      <c r="UQ34" s="33"/>
      <c r="UR34" s="33"/>
      <c r="US34" s="33"/>
      <c r="UT34" s="33"/>
      <c r="UU34" s="33"/>
      <c r="UV34" s="33"/>
      <c r="UW34" s="33"/>
      <c r="UX34" s="33"/>
      <c r="UY34" s="33"/>
      <c r="UZ34" s="33"/>
      <c r="VA34" s="33"/>
      <c r="VB34" s="33"/>
      <c r="VC34" s="33"/>
      <c r="VD34" s="33"/>
      <c r="VE34" s="33"/>
      <c r="VF34" s="33"/>
      <c r="VG34" s="33"/>
      <c r="VH34" s="33"/>
      <c r="VI34" s="33"/>
      <c r="VJ34" s="33"/>
      <c r="VK34" s="33"/>
      <c r="VL34" s="33"/>
      <c r="VM34" s="33"/>
      <c r="VN34" s="33"/>
      <c r="VO34" s="33"/>
      <c r="VP34" s="33"/>
      <c r="VQ34" s="33"/>
      <c r="VR34" s="33"/>
      <c r="VS34" s="33"/>
      <c r="VT34" s="33"/>
      <c r="VU34" s="33"/>
      <c r="VV34" s="33"/>
      <c r="VW34" s="33"/>
      <c r="VX34" s="33"/>
      <c r="VY34" s="33"/>
      <c r="VZ34" s="33"/>
      <c r="WA34" s="33"/>
      <c r="WB34" s="33"/>
      <c r="WC34" s="33"/>
      <c r="WD34" s="33"/>
      <c r="WE34" s="33"/>
      <c r="WF34" s="33"/>
      <c r="WG34" s="33"/>
      <c r="WH34" s="33"/>
      <c r="WI34" s="33"/>
      <c r="WJ34" s="33"/>
      <c r="WK34" s="33"/>
      <c r="WL34" s="33"/>
      <c r="WM34" s="33"/>
      <c r="WN34" s="33"/>
      <c r="WO34" s="33"/>
      <c r="WP34" s="33"/>
      <c r="WQ34" s="33"/>
      <c r="WR34" s="33"/>
      <c r="WS34" s="33"/>
      <c r="WT34" s="33"/>
      <c r="WU34" s="33"/>
      <c r="WV34" s="33"/>
      <c r="WW34" s="33"/>
      <c r="WX34" s="33"/>
      <c r="WY34" s="33"/>
      <c r="WZ34" s="33"/>
      <c r="XA34" s="33"/>
      <c r="XB34" s="33"/>
      <c r="XC34" s="33"/>
      <c r="XD34" s="33"/>
      <c r="XE34" s="33"/>
      <c r="XF34" s="33"/>
      <c r="XG34" s="33"/>
      <c r="XH34" s="33"/>
      <c r="XI34" s="33"/>
      <c r="XJ34" s="33"/>
      <c r="XK34" s="33"/>
      <c r="XL34" s="33"/>
      <c r="XM34" s="33"/>
      <c r="XN34" s="33"/>
      <c r="XO34" s="33"/>
      <c r="XP34" s="33"/>
      <c r="XQ34" s="33"/>
      <c r="XR34" s="33"/>
      <c r="XS34" s="33"/>
      <c r="XT34" s="33"/>
      <c r="XU34" s="33"/>
      <c r="XV34" s="33"/>
      <c r="XW34" s="33"/>
      <c r="XX34" s="33"/>
      <c r="XY34" s="33"/>
      <c r="XZ34" s="33"/>
      <c r="YA34" s="33"/>
      <c r="YB34" s="33"/>
      <c r="YC34" s="33"/>
      <c r="YD34" s="33"/>
      <c r="YE34" s="33"/>
      <c r="YF34" s="33"/>
      <c r="YG34" s="33"/>
      <c r="YH34" s="33"/>
      <c r="YI34" s="33"/>
      <c r="YJ34" s="33"/>
      <c r="YK34" s="33"/>
      <c r="YL34" s="33"/>
      <c r="YM34" s="33"/>
      <c r="YN34" s="33"/>
      <c r="YO34" s="33"/>
      <c r="YP34" s="33"/>
      <c r="YQ34" s="33"/>
      <c r="YR34" s="33"/>
      <c r="YS34" s="33"/>
      <c r="YT34" s="33"/>
      <c r="YU34" s="33"/>
      <c r="YV34" s="33"/>
      <c r="YW34" s="33"/>
      <c r="YX34" s="33"/>
      <c r="YY34" s="33"/>
      <c r="YZ34" s="33"/>
      <c r="ZA34" s="33"/>
      <c r="ZB34" s="33"/>
      <c r="ZC34" s="33"/>
      <c r="ZD34" s="33"/>
      <c r="ZE34" s="33"/>
      <c r="ZF34" s="33"/>
      <c r="ZG34" s="33"/>
      <c r="ZH34" s="33"/>
      <c r="ZI34" s="33"/>
      <c r="ZJ34" s="33"/>
      <c r="ZK34" s="33"/>
      <c r="ZL34" s="33"/>
      <c r="ZM34" s="33"/>
      <c r="ZN34" s="33"/>
      <c r="ZO34" s="33"/>
      <c r="ZP34" s="33"/>
      <c r="ZQ34" s="33"/>
      <c r="ZR34" s="33"/>
      <c r="ZS34" s="33"/>
      <c r="ZT34" s="33"/>
      <c r="ZU34" s="33"/>
      <c r="ZV34" s="33"/>
      <c r="ZW34" s="33"/>
      <c r="ZX34" s="33"/>
      <c r="ZY34" s="33"/>
      <c r="ZZ34" s="33"/>
      <c r="AAA34" s="33"/>
      <c r="AAB34" s="33"/>
      <c r="AAC34" s="33"/>
      <c r="AAD34" s="33"/>
      <c r="AAE34" s="33"/>
      <c r="AAF34" s="33"/>
      <c r="AAG34" s="33"/>
      <c r="AAH34" s="33"/>
      <c r="AAI34" s="33"/>
      <c r="AAJ34" s="33"/>
      <c r="AAK34" s="33"/>
      <c r="AAL34" s="33"/>
      <c r="AAM34" s="33"/>
      <c r="AAN34" s="33"/>
      <c r="AAO34" s="33"/>
      <c r="AAP34" s="33"/>
      <c r="AAQ34" s="33"/>
      <c r="AAR34" s="33"/>
      <c r="AAS34" s="33"/>
      <c r="AAT34" s="33"/>
      <c r="AAU34" s="33"/>
      <c r="AAV34" s="33"/>
      <c r="AAW34" s="33"/>
      <c r="AAX34" s="33"/>
      <c r="AAY34" s="33"/>
      <c r="AAZ34" s="33"/>
      <c r="ABA34" s="33"/>
      <c r="ABB34" s="33"/>
      <c r="ABC34" s="33"/>
      <c r="ABD34" s="33"/>
      <c r="ABE34" s="33"/>
      <c r="ABF34" s="33"/>
      <c r="ABG34" s="33"/>
      <c r="ABH34" s="33"/>
      <c r="ABI34" s="33"/>
      <c r="ABJ34" s="33"/>
      <c r="ABK34" s="33"/>
      <c r="ABL34" s="33"/>
      <c r="ABM34" s="33"/>
      <c r="ABN34" s="33"/>
      <c r="ABO34" s="33"/>
      <c r="ABP34" s="33"/>
      <c r="ABQ34" s="33"/>
      <c r="ABR34" s="33"/>
      <c r="ABS34" s="33"/>
      <c r="ABT34" s="33"/>
      <c r="ABU34" s="33"/>
      <c r="ABV34" s="33"/>
      <c r="ABW34" s="33"/>
      <c r="ABX34" s="33"/>
      <c r="ABY34" s="33"/>
      <c r="ABZ34" s="33"/>
      <c r="ACA34" s="33"/>
      <c r="ACB34" s="33"/>
      <c r="ACC34" s="33"/>
      <c r="ACD34" s="33"/>
      <c r="ACE34" s="33"/>
      <c r="ACF34" s="33"/>
      <c r="ACG34" s="33"/>
      <c r="ACH34" s="33"/>
      <c r="ACI34" s="33"/>
      <c r="ACJ34" s="33"/>
      <c r="ACK34" s="33"/>
      <c r="ACL34" s="33"/>
      <c r="ACM34" s="33"/>
      <c r="ACN34" s="33"/>
      <c r="ACO34" s="33"/>
      <c r="ACP34" s="33"/>
      <c r="ACQ34" s="33"/>
      <c r="ACR34" s="33"/>
      <c r="ACS34" s="33"/>
      <c r="ACT34" s="33"/>
      <c r="ACU34" s="33"/>
      <c r="ACV34" s="33"/>
      <c r="ACW34" s="33"/>
      <c r="ACX34" s="33"/>
      <c r="ACY34" s="33"/>
      <c r="ACZ34" s="33"/>
      <c r="ADA34" s="33"/>
      <c r="ADB34" s="33"/>
      <c r="ADC34" s="33"/>
      <c r="ADD34" s="33"/>
      <c r="ADE34" s="33"/>
      <c r="ADF34" s="33"/>
      <c r="ADG34" s="33"/>
      <c r="ADH34" s="33"/>
      <c r="ADI34" s="33"/>
      <c r="ADJ34" s="33"/>
      <c r="ADK34" s="33"/>
      <c r="ADL34" s="33"/>
      <c r="ADM34" s="33"/>
      <c r="ADN34" s="33"/>
      <c r="ADO34" s="33"/>
      <c r="ADP34" s="33"/>
      <c r="ADQ34" s="33"/>
      <c r="ADR34" s="33"/>
      <c r="ADS34" s="33"/>
      <c r="ADT34" s="33"/>
      <c r="ADU34" s="33"/>
      <c r="ADV34" s="33"/>
      <c r="ADW34" s="33"/>
      <c r="ADX34" s="33"/>
      <c r="ADY34" s="33"/>
      <c r="ADZ34" s="33"/>
      <c r="AEA34" s="33"/>
      <c r="AEB34" s="33"/>
      <c r="AEC34" s="33"/>
      <c r="AED34" s="33"/>
      <c r="AEE34" s="33"/>
      <c r="AEF34" s="33"/>
      <c r="AEG34" s="33"/>
      <c r="AEH34" s="33"/>
      <c r="AEI34" s="33"/>
      <c r="AEJ34" s="33"/>
      <c r="AEK34" s="33"/>
      <c r="AEL34" s="33"/>
      <c r="AEM34" s="33"/>
      <c r="AEN34" s="33"/>
      <c r="AEO34" s="33"/>
      <c r="AEP34" s="33"/>
      <c r="AEQ34" s="33"/>
      <c r="AER34" s="33"/>
      <c r="AES34" s="33"/>
      <c r="AET34" s="33"/>
      <c r="AEU34" s="33"/>
      <c r="AEV34" s="33"/>
      <c r="AEW34" s="33"/>
      <c r="AEX34" s="33"/>
      <c r="AEY34" s="33"/>
      <c r="AEZ34" s="33"/>
      <c r="AFA34" s="33"/>
      <c r="AFB34" s="33"/>
      <c r="AFC34" s="33"/>
      <c r="AFD34" s="33"/>
      <c r="AFE34" s="33"/>
      <c r="AFF34" s="33"/>
      <c r="AFG34" s="33"/>
      <c r="AFH34" s="33"/>
      <c r="AFI34" s="33"/>
      <c r="AFJ34" s="33"/>
      <c r="AFK34" s="33"/>
      <c r="AFL34" s="33"/>
      <c r="AFM34" s="33"/>
      <c r="AFN34" s="33"/>
      <c r="AFO34" s="33"/>
      <c r="AFP34" s="33"/>
      <c r="AFQ34" s="33"/>
      <c r="AFR34" s="33"/>
      <c r="AFS34" s="33"/>
      <c r="AFT34" s="33"/>
      <c r="AFU34" s="33"/>
      <c r="AFV34" s="33"/>
      <c r="AFW34" s="33"/>
      <c r="AFX34" s="33"/>
      <c r="AFY34" s="33"/>
      <c r="AFZ34" s="33"/>
      <c r="AGA34" s="33"/>
      <c r="AGB34" s="33"/>
      <c r="AGC34" s="33"/>
      <c r="AGD34" s="33"/>
      <c r="AGE34" s="33"/>
      <c r="AGF34" s="33"/>
      <c r="AGG34" s="33"/>
      <c r="AGH34" s="33"/>
      <c r="AGI34" s="33"/>
      <c r="AGJ34" s="33"/>
      <c r="AGK34" s="33"/>
      <c r="AGL34" s="33"/>
      <c r="AGM34" s="33"/>
      <c r="AGN34" s="33"/>
      <c r="AGO34" s="33"/>
      <c r="AGP34" s="33"/>
      <c r="AGQ34" s="33"/>
      <c r="AGR34" s="33"/>
      <c r="AGS34" s="33"/>
      <c r="AGT34" s="33"/>
      <c r="AGU34" s="33"/>
      <c r="AGV34" s="33"/>
      <c r="AGW34" s="33"/>
      <c r="AGX34" s="33"/>
      <c r="AGY34" s="33"/>
      <c r="AGZ34" s="33"/>
      <c r="AHA34" s="33"/>
      <c r="AHB34" s="33"/>
      <c r="AHC34" s="33"/>
      <c r="AHD34" s="33"/>
      <c r="AHE34" s="33"/>
      <c r="AHF34" s="33"/>
      <c r="AHG34" s="33"/>
      <c r="AHH34" s="33"/>
      <c r="AHI34" s="33"/>
      <c r="AHJ34" s="33"/>
      <c r="AHK34" s="33"/>
      <c r="AHL34" s="33"/>
      <c r="AHM34" s="33"/>
      <c r="AHN34" s="33"/>
      <c r="AHO34" s="33"/>
      <c r="AHP34" s="33"/>
      <c r="AHQ34" s="33"/>
      <c r="AHR34" s="33"/>
      <c r="AHS34" s="33"/>
      <c r="AHT34" s="33"/>
      <c r="AHU34" s="33"/>
      <c r="AHV34" s="33"/>
      <c r="AHW34" s="33"/>
      <c r="AHX34" s="33"/>
      <c r="AHY34" s="33"/>
      <c r="AHZ34" s="33"/>
      <c r="AIA34" s="33"/>
      <c r="AIB34" s="33"/>
      <c r="AIC34" s="33"/>
      <c r="AID34" s="33"/>
      <c r="AIE34" s="33"/>
      <c r="AIF34" s="33"/>
      <c r="AIG34" s="33"/>
      <c r="AIH34" s="33"/>
      <c r="AII34" s="33"/>
      <c r="AIJ34" s="33"/>
      <c r="AIK34" s="33"/>
      <c r="AIL34" s="33"/>
      <c r="AIM34" s="33"/>
      <c r="AIN34" s="33"/>
      <c r="AIO34" s="33"/>
      <c r="AIP34" s="33"/>
      <c r="AIQ34" s="33"/>
      <c r="AIR34" s="33"/>
      <c r="AIS34" s="33"/>
      <c r="AIT34" s="33"/>
      <c r="AIU34" s="33"/>
      <c r="AIV34" s="33"/>
      <c r="AIW34" s="33"/>
      <c r="AIX34" s="33"/>
      <c r="AIY34" s="33"/>
      <c r="AIZ34" s="33"/>
      <c r="AJA34" s="33"/>
      <c r="AJB34" s="33"/>
      <c r="AJC34" s="33"/>
      <c r="AJD34" s="33"/>
      <c r="AJE34" s="33"/>
      <c r="AJF34" s="33"/>
      <c r="AJG34" s="33"/>
      <c r="AJH34" s="33"/>
      <c r="AJI34" s="33"/>
      <c r="AJJ34" s="33"/>
      <c r="AJK34" s="33"/>
      <c r="AJL34" s="33"/>
      <c r="AJM34" s="33"/>
      <c r="AJN34" s="33"/>
      <c r="AJO34" s="33"/>
      <c r="AJP34" s="33"/>
      <c r="AJQ34" s="33"/>
      <c r="AJR34" s="33"/>
      <c r="AJS34" s="33"/>
      <c r="AJT34" s="33"/>
      <c r="AJU34" s="33"/>
      <c r="AJV34" s="33"/>
      <c r="AJW34" s="33"/>
      <c r="AJX34" s="33"/>
      <c r="AJY34" s="33"/>
      <c r="AJZ34" s="33"/>
      <c r="AKA34" s="33"/>
      <c r="AKB34" s="33"/>
      <c r="AKC34" s="33"/>
      <c r="AKD34" s="33"/>
      <c r="AKE34" s="33"/>
      <c r="AKF34" s="33"/>
      <c r="AKG34" s="33"/>
      <c r="AKH34" s="33"/>
      <c r="AKI34" s="33"/>
      <c r="AKJ34" s="33"/>
      <c r="AKK34" s="33"/>
      <c r="AKL34" s="33"/>
      <c r="AKM34" s="33"/>
      <c r="AKN34" s="33"/>
      <c r="AKO34" s="33"/>
      <c r="AKP34" s="33"/>
      <c r="AKQ34" s="33"/>
      <c r="AKR34" s="33"/>
      <c r="AKS34" s="33"/>
      <c r="AKT34" s="33"/>
      <c r="AKU34" s="33"/>
      <c r="AKV34" s="33"/>
      <c r="AKW34" s="33"/>
      <c r="AKX34" s="33"/>
      <c r="AKY34" s="33"/>
      <c r="AKZ34" s="33"/>
      <c r="ALA34" s="33"/>
      <c r="ALB34" s="33"/>
    </row>
    <row r="35" spans="1:990" ht="14.1" customHeight="1">
      <c r="A35" s="72" t="s">
        <v>41</v>
      </c>
      <c r="B35" s="304" t="s">
        <v>190</v>
      </c>
      <c r="C35" s="304"/>
      <c r="D35" s="304"/>
      <c r="E35" s="304"/>
      <c r="F35" s="73">
        <v>2618.7800000000002</v>
      </c>
      <c r="G35" s="76">
        <f>IF($D$5&gt;0,F35/$D$5,"")</f>
        <v>7.3211629857422425E-2</v>
      </c>
      <c r="H35" s="73">
        <v>0</v>
      </c>
      <c r="I35" s="312"/>
      <c r="J35" s="75">
        <f>(G35*H35/100+G35)*$H$5</f>
        <v>2618.7800000000002</v>
      </c>
      <c r="K35" s="76">
        <f>J35/$H$5</f>
        <v>7.3211629857422425E-2</v>
      </c>
      <c r="L35" s="69">
        <v>0.5</v>
      </c>
      <c r="M35" s="78">
        <f>IF($J35&gt;0,$K35*$N$21,"")</f>
        <v>3.6605814928711213E-2</v>
      </c>
      <c r="N35" s="69">
        <v>0.5</v>
      </c>
      <c r="O35" s="78">
        <f>IF($J35&gt;0,$K35*$N$21,"")</f>
        <v>3.6605814928711213E-2</v>
      </c>
      <c r="P35" s="79" t="s">
        <v>133</v>
      </c>
      <c r="Q35" s="78"/>
      <c r="R35" s="310"/>
      <c r="S35" s="310"/>
      <c r="T35" s="305"/>
      <c r="U35" s="305"/>
      <c r="V35" s="305"/>
      <c r="W35" s="305"/>
    </row>
    <row r="36" spans="1:990" ht="14.1" customHeight="1">
      <c r="A36" s="72" t="s">
        <v>53</v>
      </c>
      <c r="B36" s="304" t="s">
        <v>191</v>
      </c>
      <c r="C36" s="304"/>
      <c r="D36" s="304"/>
      <c r="E36" s="304"/>
      <c r="F36" s="73">
        <v>152898.28</v>
      </c>
      <c r="G36" s="76">
        <f>IF($D$5&gt;0,F36/$D$5,"")</f>
        <v>4.2744836455129995</v>
      </c>
      <c r="H36" s="73">
        <v>0</v>
      </c>
      <c r="I36" s="312"/>
      <c r="J36" s="75">
        <f>(G36*H36/100+G36)*$H$5</f>
        <v>152898.28</v>
      </c>
      <c r="K36" s="98">
        <f>J36/$H$5</f>
        <v>4.2744836455129995</v>
      </c>
      <c r="L36" s="69">
        <v>0</v>
      </c>
      <c r="M36" s="99"/>
      <c r="N36" s="69">
        <v>0</v>
      </c>
      <c r="O36" s="78"/>
      <c r="P36" s="100">
        <v>1</v>
      </c>
      <c r="Q36" s="76">
        <f>K36</f>
        <v>4.2744836455129995</v>
      </c>
      <c r="R36" s="310"/>
      <c r="S36" s="310"/>
      <c r="T36" s="305"/>
      <c r="U36" s="305"/>
      <c r="V36" s="305"/>
      <c r="W36" s="305"/>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c r="JC36" s="18"/>
      <c r="JD36" s="18"/>
      <c r="JE36" s="18"/>
      <c r="JF36" s="18"/>
      <c r="JG36" s="18"/>
      <c r="JH36" s="18"/>
      <c r="JI36" s="18"/>
      <c r="JJ36" s="18"/>
      <c r="JK36" s="18"/>
      <c r="JL36" s="18"/>
      <c r="JM36" s="18"/>
      <c r="JN36" s="18"/>
      <c r="JO36" s="18"/>
      <c r="JP36" s="18"/>
      <c r="JQ36" s="18"/>
      <c r="JR36" s="18"/>
      <c r="JS36" s="18"/>
      <c r="JT36" s="18"/>
      <c r="JU36" s="18"/>
      <c r="JV36" s="18"/>
      <c r="JW36" s="18"/>
      <c r="JX36" s="18"/>
      <c r="JY36" s="18"/>
      <c r="JZ36" s="18"/>
      <c r="KA36" s="18"/>
      <c r="KB36" s="18"/>
      <c r="KC36" s="18"/>
      <c r="KD36" s="18"/>
      <c r="KE36" s="18"/>
      <c r="KF36" s="18"/>
      <c r="KG36" s="18"/>
      <c r="KH36" s="18"/>
      <c r="KI36" s="18"/>
      <c r="KJ36" s="18"/>
      <c r="KK36" s="18"/>
      <c r="KL36" s="18"/>
      <c r="KM36" s="18"/>
      <c r="KN36" s="18"/>
      <c r="KO36" s="18"/>
      <c r="KP36" s="18"/>
      <c r="KQ36" s="18"/>
      <c r="KR36" s="18"/>
      <c r="KS36" s="18"/>
      <c r="KT36" s="18"/>
      <c r="KU36" s="18"/>
      <c r="KV36" s="18"/>
      <c r="KW36" s="18"/>
      <c r="KX36" s="18"/>
      <c r="KY36" s="18"/>
      <c r="KZ36" s="18"/>
      <c r="LA36" s="18"/>
      <c r="LB36" s="18"/>
      <c r="LC36" s="18"/>
      <c r="LD36" s="18"/>
      <c r="LE36" s="18"/>
      <c r="LF36" s="18"/>
      <c r="LG36" s="18"/>
      <c r="LH36" s="18"/>
      <c r="LI36" s="18"/>
      <c r="LJ36" s="18"/>
      <c r="LK36" s="18"/>
      <c r="LL36" s="18"/>
      <c r="LM36" s="18"/>
      <c r="LN36" s="18"/>
      <c r="LO36" s="18"/>
      <c r="LP36" s="18"/>
      <c r="LQ36" s="18"/>
      <c r="LR36" s="18"/>
      <c r="LS36" s="18"/>
      <c r="LT36" s="18"/>
      <c r="LU36" s="18"/>
      <c r="LV36" s="18"/>
      <c r="LW36" s="18"/>
      <c r="LX36" s="18"/>
      <c r="LY36" s="18"/>
      <c r="LZ36" s="18"/>
      <c r="MA36" s="18"/>
      <c r="MB36" s="18"/>
      <c r="MC36" s="18"/>
      <c r="MD36" s="18"/>
      <c r="ME36" s="18"/>
      <c r="MF36" s="18"/>
      <c r="MG36" s="18"/>
      <c r="MH36" s="18"/>
      <c r="MI36" s="18"/>
      <c r="MJ36" s="18"/>
      <c r="MK36" s="18"/>
      <c r="ML36" s="18"/>
      <c r="MM36" s="18"/>
      <c r="MN36" s="18"/>
      <c r="MO36" s="18"/>
      <c r="MP36" s="18"/>
      <c r="MQ36" s="18"/>
      <c r="MR36" s="18"/>
      <c r="MS36" s="18"/>
      <c r="MT36" s="18"/>
      <c r="MU36" s="18"/>
      <c r="MV36" s="18"/>
      <c r="MW36" s="18"/>
      <c r="MX36" s="18"/>
      <c r="MY36" s="18"/>
      <c r="MZ36" s="18"/>
      <c r="NA36" s="18"/>
      <c r="NB36" s="18"/>
      <c r="NC36" s="18"/>
      <c r="ND36" s="18"/>
      <c r="NE36" s="18"/>
      <c r="NF36" s="18"/>
      <c r="NG36" s="18"/>
      <c r="NH36" s="18"/>
      <c r="NI36" s="18"/>
      <c r="NJ36" s="18"/>
      <c r="NK36" s="18"/>
      <c r="NL36" s="18"/>
      <c r="NM36" s="18"/>
      <c r="NN36" s="18"/>
      <c r="NO36" s="18"/>
      <c r="NP36" s="18"/>
      <c r="NQ36" s="18"/>
      <c r="NR36" s="18"/>
      <c r="NS36" s="18"/>
      <c r="NT36" s="18"/>
      <c r="NU36" s="18"/>
      <c r="NV36" s="18"/>
      <c r="NW36" s="18"/>
      <c r="NX36" s="18"/>
      <c r="NY36" s="18"/>
      <c r="NZ36" s="18"/>
      <c r="OA36" s="18"/>
      <c r="OB36" s="18"/>
      <c r="OC36" s="18"/>
      <c r="OD36" s="18"/>
      <c r="OE36" s="18"/>
      <c r="OF36" s="18"/>
      <c r="OG36" s="18"/>
      <c r="OH36" s="18"/>
      <c r="OI36" s="18"/>
      <c r="OJ36" s="18"/>
      <c r="OK36" s="18"/>
      <c r="OL36" s="18"/>
      <c r="OM36" s="18"/>
      <c r="ON36" s="18"/>
      <c r="OO36" s="18"/>
      <c r="OP36" s="18"/>
      <c r="OQ36" s="18"/>
      <c r="OR36" s="18"/>
      <c r="OS36" s="18"/>
      <c r="OT36" s="18"/>
      <c r="OU36" s="18"/>
      <c r="OV36" s="18"/>
      <c r="OW36" s="18"/>
      <c r="OX36" s="18"/>
      <c r="OY36" s="18"/>
      <c r="OZ36" s="18"/>
      <c r="PA36" s="18"/>
      <c r="PB36" s="18"/>
      <c r="PC36" s="18"/>
      <c r="PD36" s="18"/>
      <c r="PE36" s="18"/>
      <c r="PF36" s="18"/>
      <c r="PG36" s="18"/>
      <c r="PH36" s="18"/>
      <c r="PI36" s="18"/>
      <c r="PJ36" s="18"/>
      <c r="PK36" s="18"/>
      <c r="PL36" s="18"/>
      <c r="PM36" s="18"/>
      <c r="PN36" s="18"/>
      <c r="PO36" s="18"/>
      <c r="PP36" s="18"/>
      <c r="PQ36" s="18"/>
      <c r="PR36" s="18"/>
      <c r="PS36" s="18"/>
      <c r="PT36" s="18"/>
      <c r="PU36" s="18"/>
      <c r="PV36" s="18"/>
      <c r="PW36" s="18"/>
      <c r="PX36" s="18"/>
      <c r="PY36" s="18"/>
      <c r="PZ36" s="18"/>
      <c r="QA36" s="18"/>
      <c r="QB36" s="18"/>
      <c r="QC36" s="18"/>
      <c r="QD36" s="18"/>
      <c r="QE36" s="18"/>
      <c r="QF36" s="18"/>
      <c r="QG36" s="18"/>
      <c r="QH36" s="18"/>
      <c r="QI36" s="18"/>
      <c r="QJ36" s="18"/>
      <c r="QK36" s="18"/>
      <c r="QL36" s="18"/>
      <c r="QM36" s="18"/>
      <c r="QN36" s="18"/>
      <c r="QO36" s="18"/>
      <c r="QP36" s="18"/>
      <c r="QQ36" s="18"/>
      <c r="QR36" s="18"/>
      <c r="QS36" s="18"/>
      <c r="QT36" s="18"/>
      <c r="QU36" s="18"/>
      <c r="QV36" s="18"/>
      <c r="QW36" s="18"/>
      <c r="QX36" s="18"/>
      <c r="QY36" s="18"/>
      <c r="QZ36" s="18"/>
      <c r="RA36" s="18"/>
      <c r="RB36" s="18"/>
      <c r="RC36" s="18"/>
      <c r="RD36" s="18"/>
      <c r="RE36" s="18"/>
      <c r="RF36" s="18"/>
      <c r="RG36" s="18"/>
      <c r="RH36" s="18"/>
      <c r="RI36" s="18"/>
      <c r="RJ36" s="18"/>
      <c r="RK36" s="18"/>
      <c r="RL36" s="18"/>
      <c r="RM36" s="18"/>
      <c r="RN36" s="18"/>
      <c r="RO36" s="18"/>
      <c r="RP36" s="18"/>
      <c r="RQ36" s="18"/>
      <c r="RR36" s="18"/>
      <c r="RS36" s="18"/>
      <c r="RT36" s="18"/>
      <c r="RU36" s="18"/>
      <c r="RV36" s="18"/>
      <c r="RW36" s="18"/>
      <c r="RX36" s="18"/>
      <c r="RY36" s="18"/>
      <c r="RZ36" s="18"/>
      <c r="SA36" s="18"/>
      <c r="SB36" s="18"/>
      <c r="SC36" s="18"/>
      <c r="SD36" s="18"/>
      <c r="SE36" s="18"/>
      <c r="SF36" s="18"/>
      <c r="SG36" s="18"/>
      <c r="SH36" s="18"/>
      <c r="SI36" s="18"/>
      <c r="SJ36" s="18"/>
      <c r="SK36" s="18"/>
      <c r="SL36" s="18"/>
      <c r="SM36" s="18"/>
      <c r="SN36" s="18"/>
      <c r="SO36" s="18"/>
      <c r="SP36" s="18"/>
      <c r="SQ36" s="18"/>
      <c r="SR36" s="18"/>
      <c r="SS36" s="18"/>
      <c r="ST36" s="18"/>
      <c r="SU36" s="18"/>
      <c r="SV36" s="18"/>
      <c r="SW36" s="18"/>
      <c r="SX36" s="18"/>
      <c r="SY36" s="18"/>
      <c r="SZ36" s="18"/>
      <c r="TA36" s="18"/>
      <c r="TB36" s="18"/>
      <c r="TC36" s="18"/>
      <c r="TD36" s="18"/>
      <c r="TE36" s="18"/>
      <c r="TF36" s="18"/>
      <c r="TG36" s="18"/>
      <c r="TH36" s="18"/>
      <c r="TI36" s="18"/>
      <c r="TJ36" s="18"/>
      <c r="TK36" s="18"/>
      <c r="TL36" s="18"/>
      <c r="TM36" s="18"/>
      <c r="TN36" s="18"/>
      <c r="TO36" s="18"/>
      <c r="TP36" s="18"/>
      <c r="TQ36" s="18"/>
      <c r="TR36" s="18"/>
      <c r="TS36" s="18"/>
      <c r="TT36" s="18"/>
      <c r="TU36" s="18"/>
      <c r="TV36" s="18"/>
      <c r="TW36" s="18"/>
      <c r="TX36" s="18"/>
      <c r="TY36" s="18"/>
      <c r="TZ36" s="18"/>
      <c r="UA36" s="18"/>
      <c r="UB36" s="18"/>
      <c r="UC36" s="18"/>
      <c r="UD36" s="18"/>
      <c r="UE36" s="18"/>
      <c r="UF36" s="18"/>
      <c r="UG36" s="18"/>
      <c r="UH36" s="18"/>
      <c r="UI36" s="18"/>
      <c r="UJ36" s="18"/>
      <c r="UK36" s="18"/>
      <c r="UL36" s="18"/>
      <c r="UM36" s="18"/>
      <c r="UN36" s="18"/>
      <c r="UO36" s="18"/>
      <c r="UP36" s="18"/>
      <c r="UQ36" s="18"/>
      <c r="UR36" s="18"/>
      <c r="US36" s="18"/>
      <c r="UT36" s="18"/>
      <c r="UU36" s="18"/>
      <c r="UV36" s="18"/>
      <c r="UW36" s="18"/>
      <c r="UX36" s="18"/>
      <c r="UY36" s="18"/>
      <c r="UZ36" s="18"/>
      <c r="VA36" s="18"/>
      <c r="VB36" s="18"/>
      <c r="VC36" s="18"/>
      <c r="VD36" s="18"/>
      <c r="VE36" s="18"/>
      <c r="VF36" s="18"/>
      <c r="VG36" s="18"/>
      <c r="VH36" s="18"/>
      <c r="VI36" s="18"/>
      <c r="VJ36" s="18"/>
      <c r="VK36" s="18"/>
      <c r="VL36" s="18"/>
      <c r="VM36" s="18"/>
      <c r="VN36" s="18"/>
      <c r="VO36" s="18"/>
      <c r="VP36" s="18"/>
      <c r="VQ36" s="18"/>
      <c r="VR36" s="18"/>
      <c r="VS36" s="18"/>
      <c r="VT36" s="18"/>
      <c r="VU36" s="18"/>
      <c r="VV36" s="18"/>
      <c r="VW36" s="18"/>
      <c r="VX36" s="18"/>
      <c r="VY36" s="18"/>
      <c r="VZ36" s="18"/>
      <c r="WA36" s="18"/>
      <c r="WB36" s="18"/>
      <c r="WC36" s="18"/>
      <c r="WD36" s="18"/>
      <c r="WE36" s="18"/>
      <c r="WF36" s="18"/>
      <c r="WG36" s="18"/>
      <c r="WH36" s="18"/>
      <c r="WI36" s="18"/>
      <c r="WJ36" s="18"/>
      <c r="WK36" s="18"/>
      <c r="WL36" s="18"/>
      <c r="WM36" s="18"/>
      <c r="WN36" s="18"/>
      <c r="WO36" s="18"/>
      <c r="WP36" s="18"/>
      <c r="WQ36" s="18"/>
      <c r="WR36" s="18"/>
      <c r="WS36" s="18"/>
      <c r="WT36" s="18"/>
      <c r="WU36" s="18"/>
      <c r="WV36" s="18"/>
      <c r="WW36" s="18"/>
      <c r="WX36" s="18"/>
      <c r="WY36" s="18"/>
      <c r="WZ36" s="18"/>
      <c r="XA36" s="18"/>
      <c r="XB36" s="18"/>
      <c r="XC36" s="18"/>
      <c r="XD36" s="18"/>
      <c r="XE36" s="18"/>
      <c r="XF36" s="18"/>
      <c r="XG36" s="18"/>
      <c r="XH36" s="18"/>
      <c r="XI36" s="18"/>
      <c r="XJ36" s="18"/>
      <c r="XK36" s="18"/>
      <c r="XL36" s="18"/>
      <c r="XM36" s="18"/>
      <c r="XN36" s="18"/>
      <c r="XO36" s="18"/>
      <c r="XP36" s="18"/>
      <c r="XQ36" s="18"/>
      <c r="XR36" s="18"/>
      <c r="XS36" s="18"/>
      <c r="XT36" s="18"/>
      <c r="XU36" s="18"/>
      <c r="XV36" s="18"/>
      <c r="XW36" s="18"/>
      <c r="XX36" s="18"/>
      <c r="XY36" s="18"/>
      <c r="XZ36" s="18"/>
      <c r="YA36" s="18"/>
      <c r="YB36" s="18"/>
      <c r="YC36" s="18"/>
      <c r="YD36" s="18"/>
      <c r="YE36" s="18"/>
      <c r="YF36" s="18"/>
      <c r="YG36" s="18"/>
      <c r="YH36" s="18"/>
      <c r="YI36" s="18"/>
      <c r="YJ36" s="18"/>
      <c r="YK36" s="18"/>
      <c r="YL36" s="18"/>
      <c r="YM36" s="18"/>
      <c r="YN36" s="18"/>
      <c r="YO36" s="18"/>
      <c r="YP36" s="18"/>
      <c r="YQ36" s="18"/>
      <c r="YR36" s="18"/>
      <c r="YS36" s="18"/>
      <c r="YT36" s="18"/>
      <c r="YU36" s="18"/>
      <c r="YV36" s="18"/>
      <c r="YW36" s="18"/>
      <c r="YX36" s="18"/>
      <c r="YY36" s="18"/>
      <c r="YZ36" s="18"/>
      <c r="ZA36" s="18"/>
      <c r="ZB36" s="18"/>
      <c r="ZC36" s="18"/>
      <c r="ZD36" s="18"/>
      <c r="ZE36" s="18"/>
      <c r="ZF36" s="18"/>
      <c r="ZG36" s="18"/>
      <c r="ZH36" s="18"/>
      <c r="ZI36" s="18"/>
      <c r="ZJ36" s="18"/>
      <c r="ZK36" s="18"/>
      <c r="ZL36" s="18"/>
      <c r="ZM36" s="18"/>
      <c r="ZN36" s="18"/>
      <c r="ZO36" s="18"/>
      <c r="ZP36" s="18"/>
      <c r="ZQ36" s="18"/>
      <c r="ZR36" s="18"/>
      <c r="ZS36" s="18"/>
      <c r="ZT36" s="18"/>
      <c r="ZU36" s="18"/>
      <c r="ZV36" s="18"/>
      <c r="ZW36" s="18"/>
      <c r="ZX36" s="18"/>
      <c r="ZY36" s="18"/>
      <c r="ZZ36" s="18"/>
      <c r="AAA36" s="18"/>
      <c r="AAB36" s="18"/>
      <c r="AAC36" s="18"/>
      <c r="AAD36" s="18"/>
      <c r="AAE36" s="18"/>
      <c r="AAF36" s="18"/>
      <c r="AAG36" s="18"/>
      <c r="AAH36" s="18"/>
      <c r="AAI36" s="18"/>
      <c r="AAJ36" s="18"/>
      <c r="AAK36" s="18"/>
      <c r="AAL36" s="18"/>
      <c r="AAM36" s="18"/>
      <c r="AAN36" s="18"/>
      <c r="AAO36" s="18"/>
      <c r="AAP36" s="18"/>
      <c r="AAQ36" s="18"/>
      <c r="AAR36" s="18"/>
      <c r="AAS36" s="18"/>
      <c r="AAT36" s="18"/>
      <c r="AAU36" s="18"/>
      <c r="AAV36" s="18"/>
      <c r="AAW36" s="18"/>
      <c r="AAX36" s="18"/>
      <c r="AAY36" s="18"/>
      <c r="AAZ36" s="18"/>
      <c r="ABA36" s="18"/>
      <c r="ABB36" s="18"/>
      <c r="ABC36" s="18"/>
      <c r="ABD36" s="18"/>
      <c r="ABE36" s="18"/>
      <c r="ABF36" s="18"/>
      <c r="ABG36" s="18"/>
      <c r="ABH36" s="18"/>
      <c r="ABI36" s="18"/>
      <c r="ABJ36" s="18"/>
      <c r="ABK36" s="18"/>
      <c r="ABL36" s="18"/>
      <c r="ABM36" s="18"/>
      <c r="ABN36" s="18"/>
      <c r="ABO36" s="18"/>
      <c r="ABP36" s="18"/>
      <c r="ABQ36" s="18"/>
      <c r="ABR36" s="18"/>
      <c r="ABS36" s="18"/>
      <c r="ABT36" s="18"/>
      <c r="ABU36" s="18"/>
      <c r="ABV36" s="18"/>
      <c r="ABW36" s="18"/>
      <c r="ABX36" s="18"/>
      <c r="ABY36" s="18"/>
      <c r="ABZ36" s="18"/>
      <c r="ACA36" s="18"/>
      <c r="ACB36" s="18"/>
      <c r="ACC36" s="18"/>
      <c r="ACD36" s="18"/>
      <c r="ACE36" s="18"/>
      <c r="ACF36" s="18"/>
      <c r="ACG36" s="18"/>
      <c r="ACH36" s="18"/>
      <c r="ACI36" s="18"/>
      <c r="ACJ36" s="18"/>
      <c r="ACK36" s="18"/>
      <c r="ACL36" s="18"/>
      <c r="ACM36" s="18"/>
      <c r="ACN36" s="18"/>
      <c r="ACO36" s="18"/>
      <c r="ACP36" s="18"/>
      <c r="ACQ36" s="18"/>
      <c r="ACR36" s="18"/>
      <c r="ACS36" s="18"/>
      <c r="ACT36" s="18"/>
      <c r="ACU36" s="18"/>
      <c r="ACV36" s="18"/>
      <c r="ACW36" s="18"/>
      <c r="ACX36" s="18"/>
      <c r="ACY36" s="18"/>
      <c r="ACZ36" s="18"/>
      <c r="ADA36" s="18"/>
      <c r="ADB36" s="18"/>
      <c r="ADC36" s="18"/>
      <c r="ADD36" s="18"/>
      <c r="ADE36" s="18"/>
      <c r="ADF36" s="18"/>
      <c r="ADG36" s="18"/>
      <c r="ADH36" s="18"/>
      <c r="ADI36" s="18"/>
      <c r="ADJ36" s="18"/>
      <c r="ADK36" s="18"/>
      <c r="ADL36" s="18"/>
      <c r="ADM36" s="18"/>
      <c r="ADN36" s="18"/>
      <c r="ADO36" s="18"/>
      <c r="ADP36" s="18"/>
      <c r="ADQ36" s="18"/>
      <c r="ADR36" s="18"/>
      <c r="ADS36" s="18"/>
      <c r="ADT36" s="18"/>
      <c r="ADU36" s="18"/>
      <c r="ADV36" s="18"/>
      <c r="ADW36" s="18"/>
      <c r="ADX36" s="18"/>
      <c r="ADY36" s="18"/>
      <c r="ADZ36" s="18"/>
      <c r="AEA36" s="18"/>
      <c r="AEB36" s="18"/>
      <c r="AEC36" s="18"/>
      <c r="AED36" s="18"/>
      <c r="AEE36" s="18"/>
      <c r="AEF36" s="18"/>
      <c r="AEG36" s="18"/>
      <c r="AEH36" s="18"/>
      <c r="AEI36" s="18"/>
      <c r="AEJ36" s="18"/>
      <c r="AEK36" s="18"/>
      <c r="AEL36" s="18"/>
      <c r="AEM36" s="18"/>
      <c r="AEN36" s="18"/>
      <c r="AEO36" s="18"/>
      <c r="AEP36" s="18"/>
      <c r="AEQ36" s="18"/>
      <c r="AER36" s="18"/>
      <c r="AES36" s="18"/>
      <c r="AET36" s="18"/>
      <c r="AEU36" s="18"/>
      <c r="AEV36" s="18"/>
      <c r="AEW36" s="18"/>
      <c r="AEX36" s="18"/>
      <c r="AEY36" s="18"/>
      <c r="AEZ36" s="18"/>
      <c r="AFA36" s="18"/>
      <c r="AFB36" s="18"/>
      <c r="AFC36" s="18"/>
      <c r="AFD36" s="18"/>
      <c r="AFE36" s="18"/>
      <c r="AFF36" s="18"/>
      <c r="AFG36" s="18"/>
      <c r="AFH36" s="18"/>
      <c r="AFI36" s="18"/>
      <c r="AFJ36" s="18"/>
      <c r="AFK36" s="18"/>
      <c r="AFL36" s="18"/>
      <c r="AFM36" s="18"/>
      <c r="AFN36" s="18"/>
      <c r="AFO36" s="18"/>
      <c r="AFP36" s="18"/>
      <c r="AFQ36" s="18"/>
      <c r="AFR36" s="18"/>
      <c r="AFS36" s="18"/>
      <c r="AFT36" s="18"/>
      <c r="AFU36" s="18"/>
      <c r="AFV36" s="18"/>
      <c r="AFW36" s="18"/>
      <c r="AFX36" s="18"/>
      <c r="AFY36" s="18"/>
      <c r="AFZ36" s="18"/>
      <c r="AGA36" s="18"/>
      <c r="AGB36" s="18"/>
      <c r="AGC36" s="18"/>
      <c r="AGD36" s="18"/>
      <c r="AGE36" s="18"/>
      <c r="AGF36" s="18"/>
      <c r="AGG36" s="18"/>
      <c r="AGH36" s="18"/>
      <c r="AGI36" s="18"/>
      <c r="AGJ36" s="18"/>
      <c r="AGK36" s="18"/>
      <c r="AGL36" s="18"/>
      <c r="AGM36" s="18"/>
      <c r="AGN36" s="18"/>
      <c r="AGO36" s="18"/>
      <c r="AGP36" s="18"/>
      <c r="AGQ36" s="18"/>
      <c r="AGR36" s="18"/>
      <c r="AGS36" s="18"/>
      <c r="AGT36" s="18"/>
      <c r="AGU36" s="18"/>
      <c r="AGV36" s="18"/>
      <c r="AGW36" s="18"/>
      <c r="AGX36" s="18"/>
      <c r="AGY36" s="18"/>
      <c r="AGZ36" s="18"/>
      <c r="AHA36" s="18"/>
      <c r="AHB36" s="18"/>
      <c r="AHC36" s="18"/>
      <c r="AHD36" s="18"/>
      <c r="AHE36" s="18"/>
      <c r="AHF36" s="18"/>
      <c r="AHG36" s="18"/>
      <c r="AHH36" s="18"/>
      <c r="AHI36" s="18"/>
      <c r="AHJ36" s="18"/>
      <c r="AHK36" s="18"/>
      <c r="AHL36" s="18"/>
      <c r="AHM36" s="18"/>
      <c r="AHN36" s="18"/>
      <c r="AHO36" s="18"/>
      <c r="AHP36" s="18"/>
      <c r="AHQ36" s="18"/>
      <c r="AHR36" s="18"/>
      <c r="AHS36" s="18"/>
      <c r="AHT36" s="18"/>
      <c r="AHU36" s="18"/>
      <c r="AHV36" s="18"/>
      <c r="AHW36" s="18"/>
      <c r="AHX36" s="18"/>
      <c r="AHY36" s="18"/>
      <c r="AHZ36" s="18"/>
      <c r="AIA36" s="18"/>
      <c r="AIB36" s="18"/>
      <c r="AIC36" s="18"/>
      <c r="AID36" s="18"/>
      <c r="AIE36" s="18"/>
      <c r="AIF36" s="18"/>
      <c r="AIG36" s="18"/>
      <c r="AIH36" s="18"/>
      <c r="AII36" s="18"/>
      <c r="AIJ36" s="18"/>
      <c r="AIK36" s="18"/>
      <c r="AIL36" s="18"/>
      <c r="AIM36" s="18"/>
      <c r="AIN36" s="18"/>
      <c r="AIO36" s="18"/>
      <c r="AIP36" s="18"/>
      <c r="AIQ36" s="18"/>
      <c r="AIR36" s="18"/>
      <c r="AIS36" s="18"/>
      <c r="AIT36" s="18"/>
      <c r="AIU36" s="18"/>
      <c r="AIV36" s="18"/>
      <c r="AIW36" s="18"/>
      <c r="AIX36" s="18"/>
      <c r="AIY36" s="18"/>
      <c r="AIZ36" s="18"/>
      <c r="AJA36" s="18"/>
      <c r="AJB36" s="18"/>
      <c r="AJC36" s="18"/>
      <c r="AJD36" s="18"/>
      <c r="AJE36" s="18"/>
      <c r="AJF36" s="18"/>
      <c r="AJG36" s="18"/>
      <c r="AJH36" s="18"/>
      <c r="AJI36" s="18"/>
      <c r="AJJ36" s="18"/>
      <c r="AJK36" s="18"/>
      <c r="AJL36" s="18"/>
      <c r="AJM36" s="18"/>
      <c r="AJN36" s="18"/>
      <c r="AJO36" s="18"/>
      <c r="AJP36" s="18"/>
      <c r="AJQ36" s="18"/>
      <c r="AJR36" s="18"/>
      <c r="AJS36" s="18"/>
      <c r="AJT36" s="18"/>
      <c r="AJU36" s="18"/>
      <c r="AJV36" s="18"/>
      <c r="AJW36" s="18"/>
      <c r="AJX36" s="18"/>
      <c r="AJY36" s="18"/>
      <c r="AJZ36" s="18"/>
      <c r="AKA36" s="18"/>
      <c r="AKB36" s="18"/>
      <c r="AKC36" s="18"/>
      <c r="AKD36" s="18"/>
      <c r="AKE36" s="18"/>
      <c r="AKF36" s="18"/>
      <c r="AKG36" s="18"/>
      <c r="AKH36" s="18"/>
      <c r="AKI36" s="18"/>
      <c r="AKJ36" s="18"/>
      <c r="AKK36" s="18"/>
      <c r="AKL36" s="18"/>
      <c r="AKM36" s="18"/>
      <c r="AKN36" s="18"/>
      <c r="AKO36" s="18"/>
      <c r="AKP36" s="18"/>
      <c r="AKQ36" s="18"/>
      <c r="AKR36" s="18"/>
      <c r="AKS36" s="18"/>
      <c r="AKT36" s="18"/>
      <c r="AKU36" s="18"/>
      <c r="AKV36" s="18"/>
      <c r="AKW36" s="18"/>
      <c r="AKX36" s="18"/>
      <c r="AKY36" s="18"/>
      <c r="AKZ36" s="18"/>
      <c r="ALA36" s="18"/>
    </row>
    <row r="37" spans="1:990" ht="14.1" customHeight="1">
      <c r="A37" s="65" t="s">
        <v>192</v>
      </c>
      <c r="B37" s="294" t="s">
        <v>193</v>
      </c>
      <c r="C37" s="294"/>
      <c r="D37" s="294"/>
      <c r="E37" s="294"/>
      <c r="F37" s="101">
        <f>F14+F15+F16+F17+F18+F19+F20+F26+F34+F35+F36</f>
        <v>3024657.5493525863</v>
      </c>
      <c r="G37" s="98"/>
      <c r="H37" s="98"/>
      <c r="I37" s="312"/>
      <c r="J37" s="101">
        <f>J14+J15+J16+J17+J18+J20+J26+J34+J35+J36</f>
        <v>3029053.7706451034</v>
      </c>
      <c r="K37" s="102">
        <f>(J37-F37)/F37</f>
        <v>1.4534608367344391E-3</v>
      </c>
      <c r="L37" s="69"/>
      <c r="M37" s="103"/>
      <c r="N37" s="69"/>
      <c r="O37" s="89"/>
      <c r="P37" s="69"/>
      <c r="Q37" s="89"/>
      <c r="R37" s="295" t="s">
        <v>153</v>
      </c>
      <c r="S37" s="295"/>
      <c r="T37" s="295"/>
      <c r="U37" s="295"/>
      <c r="V37" s="295"/>
      <c r="W37" s="84">
        <f>V31/2</f>
        <v>14.161836354970555</v>
      </c>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c r="JE37" s="18"/>
      <c r="JF37" s="18"/>
      <c r="JG37" s="18"/>
      <c r="JH37" s="18"/>
      <c r="JI37" s="18"/>
      <c r="JJ37" s="18"/>
      <c r="JK37" s="18"/>
      <c r="JL37" s="18"/>
      <c r="JM37" s="18"/>
      <c r="JN37" s="18"/>
      <c r="JO37" s="18"/>
      <c r="JP37" s="18"/>
      <c r="JQ37" s="18"/>
      <c r="JR37" s="18"/>
      <c r="JS37" s="18"/>
      <c r="JT37" s="18"/>
      <c r="JU37" s="18"/>
      <c r="JV37" s="18"/>
      <c r="JW37" s="18"/>
      <c r="JX37" s="18"/>
      <c r="JY37" s="18"/>
      <c r="JZ37" s="18"/>
      <c r="KA37" s="18"/>
      <c r="KB37" s="18"/>
      <c r="KC37" s="18"/>
      <c r="KD37" s="18"/>
      <c r="KE37" s="18"/>
      <c r="KF37" s="18"/>
      <c r="KG37" s="18"/>
      <c r="KH37" s="18"/>
      <c r="KI37" s="18"/>
      <c r="KJ37" s="18"/>
      <c r="KK37" s="18"/>
      <c r="KL37" s="18"/>
      <c r="KM37" s="18"/>
      <c r="KN37" s="18"/>
      <c r="KO37" s="18"/>
      <c r="KP37" s="18"/>
      <c r="KQ37" s="18"/>
      <c r="KR37" s="18"/>
      <c r="KS37" s="18"/>
      <c r="KT37" s="18"/>
      <c r="KU37" s="18"/>
      <c r="KV37" s="18"/>
      <c r="KW37" s="18"/>
      <c r="KX37" s="18"/>
      <c r="KY37" s="18"/>
      <c r="KZ37" s="18"/>
      <c r="LA37" s="18"/>
      <c r="LB37" s="18"/>
      <c r="LC37" s="18"/>
      <c r="LD37" s="18"/>
      <c r="LE37" s="18"/>
      <c r="LF37" s="18"/>
      <c r="LG37" s="18"/>
      <c r="LH37" s="18"/>
      <c r="LI37" s="18"/>
      <c r="LJ37" s="18"/>
      <c r="LK37" s="18"/>
      <c r="LL37" s="18"/>
      <c r="LM37" s="18"/>
      <c r="LN37" s="18"/>
      <c r="LO37" s="18"/>
      <c r="LP37" s="18"/>
      <c r="LQ37" s="18"/>
      <c r="LR37" s="18"/>
      <c r="LS37" s="18"/>
      <c r="LT37" s="18"/>
      <c r="LU37" s="18"/>
      <c r="LV37" s="18"/>
      <c r="LW37" s="18"/>
      <c r="LX37" s="18"/>
      <c r="LY37" s="18"/>
      <c r="LZ37" s="18"/>
      <c r="MA37" s="18"/>
      <c r="MB37" s="18"/>
      <c r="MC37" s="18"/>
      <c r="MD37" s="18"/>
      <c r="ME37" s="18"/>
      <c r="MF37" s="18"/>
      <c r="MG37" s="18"/>
      <c r="MH37" s="18"/>
      <c r="MI37" s="18"/>
      <c r="MJ37" s="18"/>
      <c r="MK37" s="18"/>
      <c r="ML37" s="18"/>
      <c r="MM37" s="18"/>
      <c r="MN37" s="18"/>
      <c r="MO37" s="18"/>
      <c r="MP37" s="18"/>
      <c r="MQ37" s="18"/>
      <c r="MR37" s="18"/>
      <c r="MS37" s="18"/>
      <c r="MT37" s="18"/>
      <c r="MU37" s="18"/>
      <c r="MV37" s="18"/>
      <c r="MW37" s="18"/>
      <c r="MX37" s="18"/>
      <c r="MY37" s="18"/>
      <c r="MZ37" s="18"/>
      <c r="NA37" s="18"/>
      <c r="NB37" s="18"/>
      <c r="NC37" s="18"/>
      <c r="ND37" s="18"/>
      <c r="NE37" s="18"/>
      <c r="NF37" s="18"/>
      <c r="NG37" s="18"/>
      <c r="NH37" s="18"/>
      <c r="NI37" s="18"/>
      <c r="NJ37" s="18"/>
      <c r="NK37" s="18"/>
      <c r="NL37" s="18"/>
      <c r="NM37" s="18"/>
      <c r="NN37" s="18"/>
      <c r="NO37" s="18"/>
      <c r="NP37" s="18"/>
      <c r="NQ37" s="18"/>
      <c r="NR37" s="18"/>
      <c r="NS37" s="18"/>
      <c r="NT37" s="18"/>
      <c r="NU37" s="18"/>
      <c r="NV37" s="18"/>
      <c r="NW37" s="18"/>
      <c r="NX37" s="18"/>
      <c r="NY37" s="18"/>
      <c r="NZ37" s="18"/>
      <c r="OA37" s="18"/>
      <c r="OB37" s="18"/>
      <c r="OC37" s="18"/>
      <c r="OD37" s="18"/>
      <c r="OE37" s="18"/>
      <c r="OF37" s="18"/>
      <c r="OG37" s="18"/>
      <c r="OH37" s="18"/>
      <c r="OI37" s="18"/>
      <c r="OJ37" s="18"/>
      <c r="OK37" s="18"/>
      <c r="OL37" s="18"/>
      <c r="OM37" s="18"/>
      <c r="ON37" s="18"/>
      <c r="OO37" s="18"/>
      <c r="OP37" s="18"/>
      <c r="OQ37" s="18"/>
      <c r="OR37" s="18"/>
      <c r="OS37" s="18"/>
      <c r="OT37" s="18"/>
      <c r="OU37" s="18"/>
      <c r="OV37" s="18"/>
      <c r="OW37" s="18"/>
      <c r="OX37" s="18"/>
      <c r="OY37" s="18"/>
      <c r="OZ37" s="18"/>
      <c r="PA37" s="18"/>
      <c r="PB37" s="18"/>
      <c r="PC37" s="18"/>
      <c r="PD37" s="18"/>
      <c r="PE37" s="18"/>
      <c r="PF37" s="18"/>
      <c r="PG37" s="18"/>
      <c r="PH37" s="18"/>
      <c r="PI37" s="18"/>
      <c r="PJ37" s="18"/>
      <c r="PK37" s="18"/>
      <c r="PL37" s="18"/>
      <c r="PM37" s="18"/>
      <c r="PN37" s="18"/>
      <c r="PO37" s="18"/>
      <c r="PP37" s="18"/>
      <c r="PQ37" s="18"/>
      <c r="PR37" s="18"/>
      <c r="PS37" s="18"/>
      <c r="PT37" s="18"/>
      <c r="PU37" s="18"/>
      <c r="PV37" s="18"/>
      <c r="PW37" s="18"/>
      <c r="PX37" s="18"/>
      <c r="PY37" s="18"/>
      <c r="PZ37" s="18"/>
      <c r="QA37" s="18"/>
      <c r="QB37" s="18"/>
      <c r="QC37" s="18"/>
      <c r="QD37" s="18"/>
      <c r="QE37" s="18"/>
      <c r="QF37" s="18"/>
      <c r="QG37" s="18"/>
      <c r="QH37" s="18"/>
      <c r="QI37" s="18"/>
      <c r="QJ37" s="18"/>
      <c r="QK37" s="18"/>
      <c r="QL37" s="18"/>
      <c r="QM37" s="18"/>
      <c r="QN37" s="18"/>
      <c r="QO37" s="18"/>
      <c r="QP37" s="18"/>
      <c r="QQ37" s="18"/>
      <c r="QR37" s="18"/>
      <c r="QS37" s="18"/>
      <c r="QT37" s="18"/>
      <c r="QU37" s="18"/>
      <c r="QV37" s="18"/>
      <c r="QW37" s="18"/>
      <c r="QX37" s="18"/>
      <c r="QY37" s="18"/>
      <c r="QZ37" s="18"/>
      <c r="RA37" s="18"/>
      <c r="RB37" s="18"/>
      <c r="RC37" s="18"/>
      <c r="RD37" s="18"/>
      <c r="RE37" s="18"/>
      <c r="RF37" s="18"/>
      <c r="RG37" s="18"/>
      <c r="RH37" s="18"/>
      <c r="RI37" s="18"/>
      <c r="RJ37" s="18"/>
      <c r="RK37" s="18"/>
      <c r="RL37" s="18"/>
      <c r="RM37" s="18"/>
      <c r="RN37" s="18"/>
      <c r="RO37" s="18"/>
      <c r="RP37" s="18"/>
      <c r="RQ37" s="18"/>
      <c r="RR37" s="18"/>
      <c r="RS37" s="18"/>
      <c r="RT37" s="18"/>
      <c r="RU37" s="18"/>
      <c r="RV37" s="18"/>
      <c r="RW37" s="18"/>
      <c r="RX37" s="18"/>
      <c r="RY37" s="18"/>
      <c r="RZ37" s="18"/>
      <c r="SA37" s="18"/>
      <c r="SB37" s="18"/>
      <c r="SC37" s="18"/>
      <c r="SD37" s="18"/>
      <c r="SE37" s="18"/>
      <c r="SF37" s="18"/>
      <c r="SG37" s="18"/>
      <c r="SH37" s="18"/>
      <c r="SI37" s="18"/>
      <c r="SJ37" s="18"/>
      <c r="SK37" s="18"/>
      <c r="SL37" s="18"/>
      <c r="SM37" s="18"/>
      <c r="SN37" s="18"/>
      <c r="SO37" s="18"/>
      <c r="SP37" s="18"/>
      <c r="SQ37" s="18"/>
      <c r="SR37" s="18"/>
      <c r="SS37" s="18"/>
      <c r="ST37" s="18"/>
      <c r="SU37" s="18"/>
      <c r="SV37" s="18"/>
      <c r="SW37" s="18"/>
      <c r="SX37" s="18"/>
      <c r="SY37" s="18"/>
      <c r="SZ37" s="18"/>
      <c r="TA37" s="18"/>
      <c r="TB37" s="18"/>
      <c r="TC37" s="18"/>
      <c r="TD37" s="18"/>
      <c r="TE37" s="18"/>
      <c r="TF37" s="18"/>
      <c r="TG37" s="18"/>
      <c r="TH37" s="18"/>
      <c r="TI37" s="18"/>
      <c r="TJ37" s="18"/>
      <c r="TK37" s="18"/>
      <c r="TL37" s="18"/>
      <c r="TM37" s="18"/>
      <c r="TN37" s="18"/>
      <c r="TO37" s="18"/>
      <c r="TP37" s="18"/>
      <c r="TQ37" s="18"/>
      <c r="TR37" s="18"/>
      <c r="TS37" s="18"/>
      <c r="TT37" s="18"/>
      <c r="TU37" s="18"/>
      <c r="TV37" s="18"/>
      <c r="TW37" s="18"/>
      <c r="TX37" s="18"/>
      <c r="TY37" s="18"/>
      <c r="TZ37" s="18"/>
      <c r="UA37" s="18"/>
      <c r="UB37" s="18"/>
      <c r="UC37" s="18"/>
      <c r="UD37" s="18"/>
      <c r="UE37" s="18"/>
      <c r="UF37" s="18"/>
      <c r="UG37" s="18"/>
      <c r="UH37" s="18"/>
      <c r="UI37" s="18"/>
      <c r="UJ37" s="18"/>
      <c r="UK37" s="18"/>
      <c r="UL37" s="18"/>
      <c r="UM37" s="18"/>
      <c r="UN37" s="18"/>
      <c r="UO37" s="18"/>
      <c r="UP37" s="18"/>
      <c r="UQ37" s="18"/>
      <c r="UR37" s="18"/>
      <c r="US37" s="18"/>
      <c r="UT37" s="18"/>
      <c r="UU37" s="18"/>
      <c r="UV37" s="18"/>
      <c r="UW37" s="18"/>
      <c r="UX37" s="18"/>
      <c r="UY37" s="18"/>
      <c r="UZ37" s="18"/>
      <c r="VA37" s="18"/>
      <c r="VB37" s="18"/>
      <c r="VC37" s="18"/>
      <c r="VD37" s="18"/>
      <c r="VE37" s="18"/>
      <c r="VF37" s="18"/>
      <c r="VG37" s="18"/>
      <c r="VH37" s="18"/>
      <c r="VI37" s="18"/>
      <c r="VJ37" s="18"/>
      <c r="VK37" s="18"/>
      <c r="VL37" s="18"/>
      <c r="VM37" s="18"/>
      <c r="VN37" s="18"/>
      <c r="VO37" s="18"/>
      <c r="VP37" s="18"/>
      <c r="VQ37" s="18"/>
      <c r="VR37" s="18"/>
      <c r="VS37" s="18"/>
      <c r="VT37" s="18"/>
      <c r="VU37" s="18"/>
      <c r="VV37" s="18"/>
      <c r="VW37" s="18"/>
      <c r="VX37" s="18"/>
      <c r="VY37" s="18"/>
      <c r="VZ37" s="18"/>
      <c r="WA37" s="18"/>
      <c r="WB37" s="18"/>
      <c r="WC37" s="18"/>
      <c r="WD37" s="18"/>
      <c r="WE37" s="18"/>
      <c r="WF37" s="18"/>
      <c r="WG37" s="18"/>
      <c r="WH37" s="18"/>
      <c r="WI37" s="18"/>
      <c r="WJ37" s="18"/>
      <c r="WK37" s="18"/>
      <c r="WL37" s="18"/>
      <c r="WM37" s="18"/>
      <c r="WN37" s="18"/>
      <c r="WO37" s="18"/>
      <c r="WP37" s="18"/>
      <c r="WQ37" s="18"/>
      <c r="WR37" s="18"/>
      <c r="WS37" s="18"/>
      <c r="WT37" s="18"/>
      <c r="WU37" s="18"/>
      <c r="WV37" s="18"/>
      <c r="WW37" s="18"/>
      <c r="WX37" s="18"/>
      <c r="WY37" s="18"/>
      <c r="WZ37" s="18"/>
      <c r="XA37" s="18"/>
      <c r="XB37" s="18"/>
      <c r="XC37" s="18"/>
      <c r="XD37" s="18"/>
      <c r="XE37" s="18"/>
      <c r="XF37" s="18"/>
      <c r="XG37" s="18"/>
      <c r="XH37" s="18"/>
      <c r="XI37" s="18"/>
      <c r="XJ37" s="18"/>
      <c r="XK37" s="18"/>
      <c r="XL37" s="18"/>
      <c r="XM37" s="18"/>
      <c r="XN37" s="18"/>
      <c r="XO37" s="18"/>
      <c r="XP37" s="18"/>
      <c r="XQ37" s="18"/>
      <c r="XR37" s="18"/>
      <c r="XS37" s="18"/>
      <c r="XT37" s="18"/>
      <c r="XU37" s="18"/>
      <c r="XV37" s="18"/>
      <c r="XW37" s="18"/>
      <c r="XX37" s="18"/>
      <c r="XY37" s="18"/>
      <c r="XZ37" s="18"/>
      <c r="YA37" s="18"/>
      <c r="YB37" s="18"/>
      <c r="YC37" s="18"/>
      <c r="YD37" s="18"/>
      <c r="YE37" s="18"/>
      <c r="YF37" s="18"/>
      <c r="YG37" s="18"/>
      <c r="YH37" s="18"/>
      <c r="YI37" s="18"/>
      <c r="YJ37" s="18"/>
      <c r="YK37" s="18"/>
      <c r="YL37" s="18"/>
      <c r="YM37" s="18"/>
      <c r="YN37" s="18"/>
      <c r="YO37" s="18"/>
      <c r="YP37" s="18"/>
      <c r="YQ37" s="18"/>
      <c r="YR37" s="18"/>
      <c r="YS37" s="18"/>
      <c r="YT37" s="18"/>
      <c r="YU37" s="18"/>
      <c r="YV37" s="18"/>
      <c r="YW37" s="18"/>
      <c r="YX37" s="18"/>
      <c r="YY37" s="18"/>
      <c r="YZ37" s="18"/>
      <c r="ZA37" s="18"/>
      <c r="ZB37" s="18"/>
      <c r="ZC37" s="18"/>
      <c r="ZD37" s="18"/>
      <c r="ZE37" s="18"/>
      <c r="ZF37" s="18"/>
      <c r="ZG37" s="18"/>
      <c r="ZH37" s="18"/>
      <c r="ZI37" s="18"/>
      <c r="ZJ37" s="18"/>
      <c r="ZK37" s="18"/>
      <c r="ZL37" s="18"/>
      <c r="ZM37" s="18"/>
      <c r="ZN37" s="18"/>
      <c r="ZO37" s="18"/>
      <c r="ZP37" s="18"/>
      <c r="ZQ37" s="18"/>
      <c r="ZR37" s="18"/>
      <c r="ZS37" s="18"/>
      <c r="ZT37" s="18"/>
      <c r="ZU37" s="18"/>
      <c r="ZV37" s="18"/>
      <c r="ZW37" s="18"/>
      <c r="ZX37" s="18"/>
      <c r="ZY37" s="18"/>
      <c r="ZZ37" s="18"/>
      <c r="AAA37" s="18"/>
      <c r="AAB37" s="18"/>
      <c r="AAC37" s="18"/>
      <c r="AAD37" s="18"/>
      <c r="AAE37" s="18"/>
      <c r="AAF37" s="18"/>
      <c r="AAG37" s="18"/>
      <c r="AAH37" s="18"/>
      <c r="AAI37" s="18"/>
      <c r="AAJ37" s="18"/>
      <c r="AAK37" s="18"/>
      <c r="AAL37" s="18"/>
      <c r="AAM37" s="18"/>
      <c r="AAN37" s="18"/>
      <c r="AAO37" s="18"/>
      <c r="AAP37" s="18"/>
      <c r="AAQ37" s="18"/>
      <c r="AAR37" s="18"/>
      <c r="AAS37" s="18"/>
      <c r="AAT37" s="18"/>
      <c r="AAU37" s="18"/>
      <c r="AAV37" s="18"/>
      <c r="AAW37" s="18"/>
      <c r="AAX37" s="18"/>
      <c r="AAY37" s="18"/>
      <c r="AAZ37" s="18"/>
      <c r="ABA37" s="18"/>
      <c r="ABB37" s="18"/>
      <c r="ABC37" s="18"/>
      <c r="ABD37" s="18"/>
      <c r="ABE37" s="18"/>
      <c r="ABF37" s="18"/>
      <c r="ABG37" s="18"/>
      <c r="ABH37" s="18"/>
      <c r="ABI37" s="18"/>
      <c r="ABJ37" s="18"/>
      <c r="ABK37" s="18"/>
      <c r="ABL37" s="18"/>
      <c r="ABM37" s="18"/>
      <c r="ABN37" s="18"/>
      <c r="ABO37" s="18"/>
      <c r="ABP37" s="18"/>
      <c r="ABQ37" s="18"/>
      <c r="ABR37" s="18"/>
      <c r="ABS37" s="18"/>
      <c r="ABT37" s="18"/>
      <c r="ABU37" s="18"/>
      <c r="ABV37" s="18"/>
      <c r="ABW37" s="18"/>
      <c r="ABX37" s="18"/>
      <c r="ABY37" s="18"/>
      <c r="ABZ37" s="18"/>
      <c r="ACA37" s="18"/>
      <c r="ACB37" s="18"/>
      <c r="ACC37" s="18"/>
      <c r="ACD37" s="18"/>
      <c r="ACE37" s="18"/>
      <c r="ACF37" s="18"/>
      <c r="ACG37" s="18"/>
      <c r="ACH37" s="18"/>
      <c r="ACI37" s="18"/>
      <c r="ACJ37" s="18"/>
      <c r="ACK37" s="18"/>
      <c r="ACL37" s="18"/>
      <c r="ACM37" s="18"/>
      <c r="ACN37" s="18"/>
      <c r="ACO37" s="18"/>
      <c r="ACP37" s="18"/>
      <c r="ACQ37" s="18"/>
      <c r="ACR37" s="18"/>
      <c r="ACS37" s="18"/>
      <c r="ACT37" s="18"/>
      <c r="ACU37" s="18"/>
      <c r="ACV37" s="18"/>
      <c r="ACW37" s="18"/>
      <c r="ACX37" s="18"/>
      <c r="ACY37" s="18"/>
      <c r="ACZ37" s="18"/>
      <c r="ADA37" s="18"/>
      <c r="ADB37" s="18"/>
      <c r="ADC37" s="18"/>
      <c r="ADD37" s="18"/>
      <c r="ADE37" s="18"/>
      <c r="ADF37" s="18"/>
      <c r="ADG37" s="18"/>
      <c r="ADH37" s="18"/>
      <c r="ADI37" s="18"/>
      <c r="ADJ37" s="18"/>
      <c r="ADK37" s="18"/>
      <c r="ADL37" s="18"/>
      <c r="ADM37" s="18"/>
      <c r="ADN37" s="18"/>
      <c r="ADO37" s="18"/>
      <c r="ADP37" s="18"/>
      <c r="ADQ37" s="18"/>
      <c r="ADR37" s="18"/>
      <c r="ADS37" s="18"/>
      <c r="ADT37" s="18"/>
      <c r="ADU37" s="18"/>
      <c r="ADV37" s="18"/>
      <c r="ADW37" s="18"/>
      <c r="ADX37" s="18"/>
      <c r="ADY37" s="18"/>
      <c r="ADZ37" s="18"/>
      <c r="AEA37" s="18"/>
      <c r="AEB37" s="18"/>
      <c r="AEC37" s="18"/>
      <c r="AED37" s="18"/>
      <c r="AEE37" s="18"/>
      <c r="AEF37" s="18"/>
      <c r="AEG37" s="18"/>
      <c r="AEH37" s="18"/>
      <c r="AEI37" s="18"/>
      <c r="AEJ37" s="18"/>
      <c r="AEK37" s="18"/>
      <c r="AEL37" s="18"/>
      <c r="AEM37" s="18"/>
      <c r="AEN37" s="18"/>
      <c r="AEO37" s="18"/>
      <c r="AEP37" s="18"/>
      <c r="AEQ37" s="18"/>
      <c r="AER37" s="18"/>
      <c r="AES37" s="18"/>
      <c r="AET37" s="18"/>
      <c r="AEU37" s="18"/>
      <c r="AEV37" s="18"/>
      <c r="AEW37" s="18"/>
      <c r="AEX37" s="18"/>
      <c r="AEY37" s="18"/>
      <c r="AEZ37" s="18"/>
      <c r="AFA37" s="18"/>
      <c r="AFB37" s="18"/>
      <c r="AFC37" s="18"/>
      <c r="AFD37" s="18"/>
      <c r="AFE37" s="18"/>
      <c r="AFF37" s="18"/>
      <c r="AFG37" s="18"/>
      <c r="AFH37" s="18"/>
      <c r="AFI37" s="18"/>
      <c r="AFJ37" s="18"/>
      <c r="AFK37" s="18"/>
      <c r="AFL37" s="18"/>
      <c r="AFM37" s="18"/>
      <c r="AFN37" s="18"/>
      <c r="AFO37" s="18"/>
      <c r="AFP37" s="18"/>
      <c r="AFQ37" s="18"/>
      <c r="AFR37" s="18"/>
      <c r="AFS37" s="18"/>
      <c r="AFT37" s="18"/>
      <c r="AFU37" s="18"/>
      <c r="AFV37" s="18"/>
      <c r="AFW37" s="18"/>
      <c r="AFX37" s="18"/>
      <c r="AFY37" s="18"/>
      <c r="AFZ37" s="18"/>
      <c r="AGA37" s="18"/>
      <c r="AGB37" s="18"/>
      <c r="AGC37" s="18"/>
      <c r="AGD37" s="18"/>
      <c r="AGE37" s="18"/>
      <c r="AGF37" s="18"/>
      <c r="AGG37" s="18"/>
      <c r="AGH37" s="18"/>
      <c r="AGI37" s="18"/>
      <c r="AGJ37" s="18"/>
      <c r="AGK37" s="18"/>
      <c r="AGL37" s="18"/>
      <c r="AGM37" s="18"/>
      <c r="AGN37" s="18"/>
      <c r="AGO37" s="18"/>
      <c r="AGP37" s="18"/>
      <c r="AGQ37" s="18"/>
      <c r="AGR37" s="18"/>
      <c r="AGS37" s="18"/>
      <c r="AGT37" s="18"/>
      <c r="AGU37" s="18"/>
      <c r="AGV37" s="18"/>
      <c r="AGW37" s="18"/>
      <c r="AGX37" s="18"/>
      <c r="AGY37" s="18"/>
      <c r="AGZ37" s="18"/>
      <c r="AHA37" s="18"/>
      <c r="AHB37" s="18"/>
      <c r="AHC37" s="18"/>
      <c r="AHD37" s="18"/>
      <c r="AHE37" s="18"/>
      <c r="AHF37" s="18"/>
      <c r="AHG37" s="18"/>
      <c r="AHH37" s="18"/>
      <c r="AHI37" s="18"/>
      <c r="AHJ37" s="18"/>
      <c r="AHK37" s="18"/>
      <c r="AHL37" s="18"/>
      <c r="AHM37" s="18"/>
      <c r="AHN37" s="18"/>
      <c r="AHO37" s="18"/>
      <c r="AHP37" s="18"/>
      <c r="AHQ37" s="18"/>
      <c r="AHR37" s="18"/>
      <c r="AHS37" s="18"/>
      <c r="AHT37" s="18"/>
      <c r="AHU37" s="18"/>
      <c r="AHV37" s="18"/>
      <c r="AHW37" s="18"/>
      <c r="AHX37" s="18"/>
      <c r="AHY37" s="18"/>
      <c r="AHZ37" s="18"/>
      <c r="AIA37" s="18"/>
      <c r="AIB37" s="18"/>
      <c r="AIC37" s="18"/>
      <c r="AID37" s="18"/>
      <c r="AIE37" s="18"/>
      <c r="AIF37" s="18"/>
      <c r="AIG37" s="18"/>
      <c r="AIH37" s="18"/>
      <c r="AII37" s="18"/>
      <c r="AIJ37" s="18"/>
      <c r="AIK37" s="18"/>
      <c r="AIL37" s="18"/>
      <c r="AIM37" s="18"/>
      <c r="AIN37" s="18"/>
      <c r="AIO37" s="18"/>
      <c r="AIP37" s="18"/>
      <c r="AIQ37" s="18"/>
      <c r="AIR37" s="18"/>
      <c r="AIS37" s="18"/>
      <c r="AIT37" s="18"/>
      <c r="AIU37" s="18"/>
      <c r="AIV37" s="18"/>
      <c r="AIW37" s="18"/>
      <c r="AIX37" s="18"/>
      <c r="AIY37" s="18"/>
      <c r="AIZ37" s="18"/>
      <c r="AJA37" s="18"/>
      <c r="AJB37" s="18"/>
      <c r="AJC37" s="18"/>
      <c r="AJD37" s="18"/>
      <c r="AJE37" s="18"/>
      <c r="AJF37" s="18"/>
      <c r="AJG37" s="18"/>
      <c r="AJH37" s="18"/>
      <c r="AJI37" s="18"/>
      <c r="AJJ37" s="18"/>
      <c r="AJK37" s="18"/>
      <c r="AJL37" s="18"/>
      <c r="AJM37" s="18"/>
      <c r="AJN37" s="18"/>
      <c r="AJO37" s="18"/>
      <c r="AJP37" s="18"/>
      <c r="AJQ37" s="18"/>
      <c r="AJR37" s="18"/>
      <c r="AJS37" s="18"/>
      <c r="AJT37" s="18"/>
      <c r="AJU37" s="18"/>
      <c r="AJV37" s="18"/>
      <c r="AJW37" s="18"/>
      <c r="AJX37" s="18"/>
      <c r="AJY37" s="18"/>
      <c r="AJZ37" s="18"/>
      <c r="AKA37" s="18"/>
      <c r="AKB37" s="18"/>
      <c r="AKC37" s="18"/>
      <c r="AKD37" s="18"/>
      <c r="AKE37" s="18"/>
      <c r="AKF37" s="18"/>
      <c r="AKG37" s="18"/>
      <c r="AKH37" s="18"/>
      <c r="AKI37" s="18"/>
      <c r="AKJ37" s="18"/>
      <c r="AKK37" s="18"/>
      <c r="AKL37" s="18"/>
      <c r="AKM37" s="18"/>
      <c r="AKN37" s="18"/>
      <c r="AKO37" s="18"/>
      <c r="AKP37" s="18"/>
      <c r="AKQ37" s="18"/>
      <c r="AKR37" s="18"/>
      <c r="AKS37" s="18"/>
      <c r="AKT37" s="18"/>
      <c r="AKU37" s="18"/>
      <c r="AKV37" s="18"/>
      <c r="AKW37" s="18"/>
      <c r="AKX37" s="18"/>
      <c r="AKY37" s="18"/>
      <c r="AKZ37" s="18"/>
      <c r="ALA37" s="18"/>
      <c r="ALB37" s="33"/>
    </row>
    <row r="38" spans="1:990" ht="20.100000000000001" customHeight="1">
      <c r="A38" s="296" t="s">
        <v>194</v>
      </c>
      <c r="B38" s="297" t="s">
        <v>195</v>
      </c>
      <c r="C38" s="298" t="s">
        <v>196</v>
      </c>
      <c r="D38" s="298" t="s">
        <v>197</v>
      </c>
      <c r="E38" s="298" t="s">
        <v>198</v>
      </c>
      <c r="F38" s="299" t="s">
        <v>199</v>
      </c>
      <c r="G38" s="299" t="s">
        <v>200</v>
      </c>
      <c r="H38" s="300" t="s">
        <v>367</v>
      </c>
      <c r="I38" s="300"/>
      <c r="J38" s="284" t="s">
        <v>199</v>
      </c>
      <c r="K38" s="285" t="s">
        <v>127</v>
      </c>
      <c r="L38" s="286" t="s">
        <v>199</v>
      </c>
      <c r="M38" s="287" t="s">
        <v>127</v>
      </c>
      <c r="N38" s="286" t="s">
        <v>199</v>
      </c>
      <c r="O38" s="287" t="s">
        <v>127</v>
      </c>
      <c r="P38" s="286" t="s">
        <v>199</v>
      </c>
      <c r="Q38" s="287" t="s">
        <v>127</v>
      </c>
      <c r="R38" s="301" t="s">
        <v>201</v>
      </c>
      <c r="S38" s="301"/>
      <c r="T38" s="302" t="s">
        <v>202</v>
      </c>
      <c r="U38" s="302"/>
      <c r="V38" s="302"/>
      <c r="W38" s="282" t="s">
        <v>203</v>
      </c>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c r="IW38" s="18"/>
      <c r="IX38" s="18"/>
      <c r="IY38" s="18"/>
      <c r="IZ38" s="18"/>
      <c r="JA38" s="18"/>
      <c r="JB38" s="18"/>
      <c r="JC38" s="18"/>
      <c r="JD38" s="18"/>
      <c r="JE38" s="18"/>
      <c r="JF38" s="18"/>
      <c r="JG38" s="18"/>
      <c r="JH38" s="18"/>
      <c r="JI38" s="18"/>
      <c r="JJ38" s="18"/>
      <c r="JK38" s="18"/>
      <c r="JL38" s="18"/>
      <c r="JM38" s="18"/>
      <c r="JN38" s="18"/>
      <c r="JO38" s="18"/>
      <c r="JP38" s="18"/>
      <c r="JQ38" s="18"/>
      <c r="JR38" s="18"/>
      <c r="JS38" s="18"/>
      <c r="JT38" s="18"/>
      <c r="JU38" s="18"/>
      <c r="JV38" s="18"/>
      <c r="JW38" s="18"/>
      <c r="JX38" s="18"/>
      <c r="JY38" s="18"/>
      <c r="JZ38" s="18"/>
      <c r="KA38" s="18"/>
      <c r="KB38" s="18"/>
      <c r="KC38" s="18"/>
      <c r="KD38" s="18"/>
      <c r="KE38" s="18"/>
      <c r="KF38" s="18"/>
      <c r="KG38" s="18"/>
      <c r="KH38" s="18"/>
      <c r="KI38" s="18"/>
      <c r="KJ38" s="18"/>
      <c r="KK38" s="18"/>
      <c r="KL38" s="18"/>
      <c r="KM38" s="18"/>
      <c r="KN38" s="18"/>
      <c r="KO38" s="18"/>
      <c r="KP38" s="18"/>
      <c r="KQ38" s="18"/>
      <c r="KR38" s="18"/>
      <c r="KS38" s="18"/>
      <c r="KT38" s="18"/>
      <c r="KU38" s="18"/>
      <c r="KV38" s="18"/>
      <c r="KW38" s="18"/>
      <c r="KX38" s="18"/>
      <c r="KY38" s="18"/>
      <c r="KZ38" s="18"/>
      <c r="LA38" s="18"/>
      <c r="LB38" s="18"/>
      <c r="LC38" s="18"/>
      <c r="LD38" s="18"/>
      <c r="LE38" s="18"/>
      <c r="LF38" s="18"/>
      <c r="LG38" s="18"/>
      <c r="LH38" s="18"/>
      <c r="LI38" s="18"/>
      <c r="LJ38" s="18"/>
      <c r="LK38" s="18"/>
      <c r="LL38" s="18"/>
      <c r="LM38" s="18"/>
      <c r="LN38" s="18"/>
      <c r="LO38" s="18"/>
      <c r="LP38" s="18"/>
      <c r="LQ38" s="18"/>
      <c r="LR38" s="18"/>
      <c r="LS38" s="18"/>
      <c r="LT38" s="18"/>
      <c r="LU38" s="18"/>
      <c r="LV38" s="18"/>
      <c r="LW38" s="18"/>
      <c r="LX38" s="18"/>
      <c r="LY38" s="18"/>
      <c r="LZ38" s="18"/>
      <c r="MA38" s="18"/>
      <c r="MB38" s="18"/>
      <c r="MC38" s="18"/>
      <c r="MD38" s="18"/>
      <c r="ME38" s="18"/>
      <c r="MF38" s="18"/>
      <c r="MG38" s="18"/>
      <c r="MH38" s="18"/>
      <c r="MI38" s="18"/>
      <c r="MJ38" s="18"/>
      <c r="MK38" s="18"/>
      <c r="ML38" s="18"/>
      <c r="MM38" s="18"/>
      <c r="MN38" s="18"/>
      <c r="MO38" s="18"/>
      <c r="MP38" s="18"/>
      <c r="MQ38" s="18"/>
      <c r="MR38" s="18"/>
      <c r="MS38" s="18"/>
      <c r="MT38" s="18"/>
      <c r="MU38" s="18"/>
      <c r="MV38" s="18"/>
      <c r="MW38" s="18"/>
      <c r="MX38" s="18"/>
      <c r="MY38" s="18"/>
      <c r="MZ38" s="18"/>
      <c r="NA38" s="18"/>
      <c r="NB38" s="18"/>
      <c r="NC38" s="18"/>
      <c r="ND38" s="18"/>
      <c r="NE38" s="18"/>
      <c r="NF38" s="18"/>
      <c r="NG38" s="18"/>
      <c r="NH38" s="18"/>
      <c r="NI38" s="18"/>
      <c r="NJ38" s="18"/>
      <c r="NK38" s="18"/>
      <c r="NL38" s="18"/>
      <c r="NM38" s="18"/>
      <c r="NN38" s="18"/>
      <c r="NO38" s="18"/>
      <c r="NP38" s="18"/>
      <c r="NQ38" s="18"/>
      <c r="NR38" s="18"/>
      <c r="NS38" s="18"/>
      <c r="NT38" s="18"/>
      <c r="NU38" s="18"/>
      <c r="NV38" s="18"/>
      <c r="NW38" s="18"/>
      <c r="NX38" s="18"/>
      <c r="NY38" s="18"/>
      <c r="NZ38" s="18"/>
      <c r="OA38" s="18"/>
      <c r="OB38" s="18"/>
      <c r="OC38" s="18"/>
      <c r="OD38" s="18"/>
      <c r="OE38" s="18"/>
      <c r="OF38" s="18"/>
      <c r="OG38" s="18"/>
      <c r="OH38" s="18"/>
      <c r="OI38" s="18"/>
      <c r="OJ38" s="18"/>
      <c r="OK38" s="18"/>
      <c r="OL38" s="18"/>
      <c r="OM38" s="18"/>
      <c r="ON38" s="18"/>
      <c r="OO38" s="18"/>
      <c r="OP38" s="18"/>
      <c r="OQ38" s="18"/>
      <c r="OR38" s="18"/>
      <c r="OS38" s="18"/>
      <c r="OT38" s="18"/>
      <c r="OU38" s="18"/>
      <c r="OV38" s="18"/>
      <c r="OW38" s="18"/>
      <c r="OX38" s="18"/>
      <c r="OY38" s="18"/>
      <c r="OZ38" s="18"/>
      <c r="PA38" s="18"/>
      <c r="PB38" s="18"/>
      <c r="PC38" s="18"/>
      <c r="PD38" s="18"/>
      <c r="PE38" s="18"/>
      <c r="PF38" s="18"/>
      <c r="PG38" s="18"/>
      <c r="PH38" s="18"/>
      <c r="PI38" s="18"/>
      <c r="PJ38" s="18"/>
      <c r="PK38" s="18"/>
      <c r="PL38" s="18"/>
      <c r="PM38" s="18"/>
      <c r="PN38" s="18"/>
      <c r="PO38" s="18"/>
      <c r="PP38" s="18"/>
      <c r="PQ38" s="18"/>
      <c r="PR38" s="18"/>
      <c r="PS38" s="18"/>
      <c r="PT38" s="18"/>
      <c r="PU38" s="18"/>
      <c r="PV38" s="18"/>
      <c r="PW38" s="18"/>
      <c r="PX38" s="18"/>
      <c r="PY38" s="18"/>
      <c r="PZ38" s="18"/>
      <c r="QA38" s="18"/>
      <c r="QB38" s="18"/>
      <c r="QC38" s="18"/>
      <c r="QD38" s="18"/>
      <c r="QE38" s="18"/>
      <c r="QF38" s="18"/>
      <c r="QG38" s="18"/>
      <c r="QH38" s="18"/>
      <c r="QI38" s="18"/>
      <c r="QJ38" s="18"/>
      <c r="QK38" s="18"/>
      <c r="QL38" s="18"/>
      <c r="QM38" s="18"/>
      <c r="QN38" s="18"/>
      <c r="QO38" s="18"/>
      <c r="QP38" s="18"/>
      <c r="QQ38" s="18"/>
      <c r="QR38" s="18"/>
      <c r="QS38" s="18"/>
      <c r="QT38" s="18"/>
      <c r="QU38" s="18"/>
      <c r="QV38" s="18"/>
      <c r="QW38" s="18"/>
      <c r="QX38" s="18"/>
      <c r="QY38" s="18"/>
      <c r="QZ38" s="18"/>
      <c r="RA38" s="18"/>
      <c r="RB38" s="18"/>
      <c r="RC38" s="18"/>
      <c r="RD38" s="18"/>
      <c r="RE38" s="18"/>
      <c r="RF38" s="18"/>
      <c r="RG38" s="18"/>
      <c r="RH38" s="18"/>
      <c r="RI38" s="18"/>
      <c r="RJ38" s="18"/>
      <c r="RK38" s="18"/>
      <c r="RL38" s="18"/>
      <c r="RM38" s="18"/>
      <c r="RN38" s="18"/>
      <c r="RO38" s="18"/>
      <c r="RP38" s="18"/>
      <c r="RQ38" s="18"/>
      <c r="RR38" s="18"/>
      <c r="RS38" s="18"/>
      <c r="RT38" s="18"/>
      <c r="RU38" s="18"/>
      <c r="RV38" s="18"/>
      <c r="RW38" s="18"/>
      <c r="RX38" s="18"/>
      <c r="RY38" s="18"/>
      <c r="RZ38" s="18"/>
      <c r="SA38" s="18"/>
      <c r="SB38" s="18"/>
      <c r="SC38" s="18"/>
      <c r="SD38" s="18"/>
      <c r="SE38" s="18"/>
      <c r="SF38" s="18"/>
      <c r="SG38" s="18"/>
      <c r="SH38" s="18"/>
      <c r="SI38" s="18"/>
      <c r="SJ38" s="18"/>
      <c r="SK38" s="18"/>
      <c r="SL38" s="18"/>
      <c r="SM38" s="18"/>
      <c r="SN38" s="18"/>
      <c r="SO38" s="18"/>
      <c r="SP38" s="18"/>
      <c r="SQ38" s="18"/>
      <c r="SR38" s="18"/>
      <c r="SS38" s="18"/>
      <c r="ST38" s="18"/>
      <c r="SU38" s="18"/>
      <c r="SV38" s="18"/>
      <c r="SW38" s="18"/>
      <c r="SX38" s="18"/>
      <c r="SY38" s="18"/>
      <c r="SZ38" s="18"/>
      <c r="TA38" s="18"/>
      <c r="TB38" s="18"/>
      <c r="TC38" s="18"/>
      <c r="TD38" s="18"/>
      <c r="TE38" s="18"/>
      <c r="TF38" s="18"/>
      <c r="TG38" s="18"/>
      <c r="TH38" s="18"/>
      <c r="TI38" s="18"/>
      <c r="TJ38" s="18"/>
      <c r="TK38" s="18"/>
      <c r="TL38" s="18"/>
      <c r="TM38" s="18"/>
      <c r="TN38" s="18"/>
      <c r="TO38" s="18"/>
      <c r="TP38" s="18"/>
      <c r="TQ38" s="18"/>
      <c r="TR38" s="18"/>
      <c r="TS38" s="18"/>
      <c r="TT38" s="18"/>
      <c r="TU38" s="18"/>
      <c r="TV38" s="18"/>
      <c r="TW38" s="18"/>
      <c r="TX38" s="18"/>
      <c r="TY38" s="18"/>
      <c r="TZ38" s="18"/>
      <c r="UA38" s="18"/>
      <c r="UB38" s="18"/>
      <c r="UC38" s="18"/>
      <c r="UD38" s="18"/>
      <c r="UE38" s="18"/>
      <c r="UF38" s="18"/>
      <c r="UG38" s="18"/>
      <c r="UH38" s="18"/>
      <c r="UI38" s="18"/>
      <c r="UJ38" s="18"/>
      <c r="UK38" s="18"/>
      <c r="UL38" s="18"/>
      <c r="UM38" s="18"/>
      <c r="UN38" s="18"/>
      <c r="UO38" s="18"/>
      <c r="UP38" s="18"/>
      <c r="UQ38" s="18"/>
      <c r="UR38" s="18"/>
      <c r="US38" s="18"/>
      <c r="UT38" s="18"/>
      <c r="UU38" s="18"/>
      <c r="UV38" s="18"/>
      <c r="UW38" s="18"/>
      <c r="UX38" s="18"/>
      <c r="UY38" s="18"/>
      <c r="UZ38" s="18"/>
      <c r="VA38" s="18"/>
      <c r="VB38" s="18"/>
      <c r="VC38" s="18"/>
      <c r="VD38" s="18"/>
      <c r="VE38" s="18"/>
      <c r="VF38" s="18"/>
      <c r="VG38" s="18"/>
      <c r="VH38" s="18"/>
      <c r="VI38" s="18"/>
      <c r="VJ38" s="18"/>
      <c r="VK38" s="18"/>
      <c r="VL38" s="18"/>
      <c r="VM38" s="18"/>
      <c r="VN38" s="18"/>
      <c r="VO38" s="18"/>
      <c r="VP38" s="18"/>
      <c r="VQ38" s="18"/>
      <c r="VR38" s="18"/>
      <c r="VS38" s="18"/>
      <c r="VT38" s="18"/>
      <c r="VU38" s="18"/>
      <c r="VV38" s="18"/>
      <c r="VW38" s="18"/>
      <c r="VX38" s="18"/>
      <c r="VY38" s="18"/>
      <c r="VZ38" s="18"/>
      <c r="WA38" s="18"/>
      <c r="WB38" s="18"/>
      <c r="WC38" s="18"/>
      <c r="WD38" s="18"/>
      <c r="WE38" s="18"/>
      <c r="WF38" s="18"/>
      <c r="WG38" s="18"/>
      <c r="WH38" s="18"/>
      <c r="WI38" s="18"/>
      <c r="WJ38" s="18"/>
      <c r="WK38" s="18"/>
      <c r="WL38" s="18"/>
      <c r="WM38" s="18"/>
      <c r="WN38" s="18"/>
      <c r="WO38" s="18"/>
      <c r="WP38" s="18"/>
      <c r="WQ38" s="18"/>
      <c r="WR38" s="18"/>
      <c r="WS38" s="18"/>
      <c r="WT38" s="18"/>
      <c r="WU38" s="18"/>
      <c r="WV38" s="18"/>
      <c r="WW38" s="18"/>
      <c r="WX38" s="18"/>
      <c r="WY38" s="18"/>
      <c r="WZ38" s="18"/>
      <c r="XA38" s="18"/>
      <c r="XB38" s="18"/>
      <c r="XC38" s="18"/>
      <c r="XD38" s="18"/>
      <c r="XE38" s="18"/>
      <c r="XF38" s="18"/>
      <c r="XG38" s="18"/>
      <c r="XH38" s="18"/>
      <c r="XI38" s="18"/>
      <c r="XJ38" s="18"/>
      <c r="XK38" s="18"/>
      <c r="XL38" s="18"/>
      <c r="XM38" s="18"/>
      <c r="XN38" s="18"/>
      <c r="XO38" s="18"/>
      <c r="XP38" s="18"/>
      <c r="XQ38" s="18"/>
      <c r="XR38" s="18"/>
      <c r="XS38" s="18"/>
      <c r="XT38" s="18"/>
      <c r="XU38" s="18"/>
      <c r="XV38" s="18"/>
      <c r="XW38" s="18"/>
      <c r="XX38" s="18"/>
      <c r="XY38" s="18"/>
      <c r="XZ38" s="18"/>
      <c r="YA38" s="18"/>
      <c r="YB38" s="18"/>
      <c r="YC38" s="18"/>
      <c r="YD38" s="18"/>
      <c r="YE38" s="18"/>
      <c r="YF38" s="18"/>
      <c r="YG38" s="18"/>
      <c r="YH38" s="18"/>
      <c r="YI38" s="18"/>
      <c r="YJ38" s="18"/>
      <c r="YK38" s="18"/>
      <c r="YL38" s="18"/>
      <c r="YM38" s="18"/>
      <c r="YN38" s="18"/>
      <c r="YO38" s="18"/>
      <c r="YP38" s="18"/>
      <c r="YQ38" s="18"/>
      <c r="YR38" s="18"/>
      <c r="YS38" s="18"/>
      <c r="YT38" s="18"/>
      <c r="YU38" s="18"/>
      <c r="YV38" s="18"/>
      <c r="YW38" s="18"/>
      <c r="YX38" s="18"/>
      <c r="YY38" s="18"/>
      <c r="YZ38" s="18"/>
      <c r="ZA38" s="18"/>
      <c r="ZB38" s="18"/>
      <c r="ZC38" s="18"/>
      <c r="ZD38" s="18"/>
      <c r="ZE38" s="18"/>
      <c r="ZF38" s="18"/>
      <c r="ZG38" s="18"/>
      <c r="ZH38" s="18"/>
      <c r="ZI38" s="18"/>
      <c r="ZJ38" s="18"/>
      <c r="ZK38" s="18"/>
      <c r="ZL38" s="18"/>
      <c r="ZM38" s="18"/>
      <c r="ZN38" s="18"/>
      <c r="ZO38" s="18"/>
      <c r="ZP38" s="18"/>
      <c r="ZQ38" s="18"/>
      <c r="ZR38" s="18"/>
      <c r="ZS38" s="18"/>
      <c r="ZT38" s="18"/>
      <c r="ZU38" s="18"/>
      <c r="ZV38" s="18"/>
      <c r="ZW38" s="18"/>
      <c r="ZX38" s="18"/>
      <c r="ZY38" s="18"/>
      <c r="ZZ38" s="18"/>
      <c r="AAA38" s="18"/>
      <c r="AAB38" s="18"/>
      <c r="AAC38" s="18"/>
      <c r="AAD38" s="18"/>
      <c r="AAE38" s="18"/>
      <c r="AAF38" s="18"/>
      <c r="AAG38" s="18"/>
      <c r="AAH38" s="18"/>
      <c r="AAI38" s="18"/>
      <c r="AAJ38" s="18"/>
      <c r="AAK38" s="18"/>
      <c r="AAL38" s="18"/>
      <c r="AAM38" s="18"/>
      <c r="AAN38" s="18"/>
      <c r="AAO38" s="18"/>
      <c r="AAP38" s="18"/>
      <c r="AAQ38" s="18"/>
      <c r="AAR38" s="18"/>
      <c r="AAS38" s="18"/>
      <c r="AAT38" s="18"/>
      <c r="AAU38" s="18"/>
      <c r="AAV38" s="18"/>
      <c r="AAW38" s="18"/>
      <c r="AAX38" s="18"/>
      <c r="AAY38" s="18"/>
      <c r="AAZ38" s="18"/>
      <c r="ABA38" s="18"/>
      <c r="ABB38" s="18"/>
      <c r="ABC38" s="18"/>
      <c r="ABD38" s="18"/>
      <c r="ABE38" s="18"/>
      <c r="ABF38" s="18"/>
      <c r="ABG38" s="18"/>
      <c r="ABH38" s="18"/>
      <c r="ABI38" s="18"/>
      <c r="ABJ38" s="18"/>
      <c r="ABK38" s="18"/>
      <c r="ABL38" s="18"/>
      <c r="ABM38" s="18"/>
      <c r="ABN38" s="18"/>
      <c r="ABO38" s="18"/>
      <c r="ABP38" s="18"/>
      <c r="ABQ38" s="18"/>
      <c r="ABR38" s="18"/>
      <c r="ABS38" s="18"/>
      <c r="ABT38" s="18"/>
      <c r="ABU38" s="18"/>
      <c r="ABV38" s="18"/>
      <c r="ABW38" s="18"/>
      <c r="ABX38" s="18"/>
      <c r="ABY38" s="18"/>
      <c r="ABZ38" s="18"/>
      <c r="ACA38" s="18"/>
      <c r="ACB38" s="18"/>
      <c r="ACC38" s="18"/>
      <c r="ACD38" s="18"/>
      <c r="ACE38" s="18"/>
      <c r="ACF38" s="18"/>
      <c r="ACG38" s="18"/>
      <c r="ACH38" s="18"/>
      <c r="ACI38" s="18"/>
      <c r="ACJ38" s="18"/>
      <c r="ACK38" s="18"/>
      <c r="ACL38" s="18"/>
      <c r="ACM38" s="18"/>
      <c r="ACN38" s="18"/>
      <c r="ACO38" s="18"/>
      <c r="ACP38" s="18"/>
      <c r="ACQ38" s="18"/>
      <c r="ACR38" s="18"/>
      <c r="ACS38" s="18"/>
      <c r="ACT38" s="18"/>
      <c r="ACU38" s="18"/>
      <c r="ACV38" s="18"/>
      <c r="ACW38" s="18"/>
      <c r="ACX38" s="18"/>
      <c r="ACY38" s="18"/>
      <c r="ACZ38" s="18"/>
      <c r="ADA38" s="18"/>
      <c r="ADB38" s="18"/>
      <c r="ADC38" s="18"/>
      <c r="ADD38" s="18"/>
      <c r="ADE38" s="18"/>
      <c r="ADF38" s="18"/>
      <c r="ADG38" s="18"/>
      <c r="ADH38" s="18"/>
      <c r="ADI38" s="18"/>
      <c r="ADJ38" s="18"/>
      <c r="ADK38" s="18"/>
      <c r="ADL38" s="18"/>
      <c r="ADM38" s="18"/>
      <c r="ADN38" s="18"/>
      <c r="ADO38" s="18"/>
      <c r="ADP38" s="18"/>
      <c r="ADQ38" s="18"/>
      <c r="ADR38" s="18"/>
      <c r="ADS38" s="18"/>
      <c r="ADT38" s="18"/>
      <c r="ADU38" s="18"/>
      <c r="ADV38" s="18"/>
      <c r="ADW38" s="18"/>
      <c r="ADX38" s="18"/>
      <c r="ADY38" s="18"/>
      <c r="ADZ38" s="18"/>
      <c r="AEA38" s="18"/>
      <c r="AEB38" s="18"/>
      <c r="AEC38" s="18"/>
      <c r="AED38" s="18"/>
      <c r="AEE38" s="18"/>
      <c r="AEF38" s="18"/>
      <c r="AEG38" s="18"/>
      <c r="AEH38" s="18"/>
      <c r="AEI38" s="18"/>
      <c r="AEJ38" s="18"/>
      <c r="AEK38" s="18"/>
      <c r="AEL38" s="18"/>
      <c r="AEM38" s="18"/>
      <c r="AEN38" s="18"/>
      <c r="AEO38" s="18"/>
      <c r="AEP38" s="18"/>
      <c r="AEQ38" s="18"/>
      <c r="AER38" s="18"/>
      <c r="AES38" s="18"/>
      <c r="AET38" s="18"/>
      <c r="AEU38" s="18"/>
      <c r="AEV38" s="18"/>
      <c r="AEW38" s="18"/>
      <c r="AEX38" s="18"/>
      <c r="AEY38" s="18"/>
      <c r="AEZ38" s="18"/>
      <c r="AFA38" s="18"/>
      <c r="AFB38" s="18"/>
      <c r="AFC38" s="18"/>
      <c r="AFD38" s="18"/>
      <c r="AFE38" s="18"/>
      <c r="AFF38" s="18"/>
      <c r="AFG38" s="18"/>
      <c r="AFH38" s="18"/>
      <c r="AFI38" s="18"/>
      <c r="AFJ38" s="18"/>
      <c r="AFK38" s="18"/>
      <c r="AFL38" s="18"/>
      <c r="AFM38" s="18"/>
      <c r="AFN38" s="18"/>
      <c r="AFO38" s="18"/>
      <c r="AFP38" s="18"/>
      <c r="AFQ38" s="18"/>
      <c r="AFR38" s="18"/>
      <c r="AFS38" s="18"/>
      <c r="AFT38" s="18"/>
      <c r="AFU38" s="18"/>
      <c r="AFV38" s="18"/>
      <c r="AFW38" s="18"/>
      <c r="AFX38" s="18"/>
      <c r="AFY38" s="18"/>
      <c r="AFZ38" s="18"/>
      <c r="AGA38" s="18"/>
      <c r="AGB38" s="18"/>
      <c r="AGC38" s="18"/>
      <c r="AGD38" s="18"/>
      <c r="AGE38" s="18"/>
      <c r="AGF38" s="18"/>
      <c r="AGG38" s="18"/>
      <c r="AGH38" s="18"/>
      <c r="AGI38" s="18"/>
      <c r="AGJ38" s="18"/>
      <c r="AGK38" s="18"/>
      <c r="AGL38" s="18"/>
      <c r="AGM38" s="18"/>
      <c r="AGN38" s="18"/>
      <c r="AGO38" s="18"/>
      <c r="AGP38" s="18"/>
      <c r="AGQ38" s="18"/>
      <c r="AGR38" s="18"/>
      <c r="AGS38" s="18"/>
      <c r="AGT38" s="18"/>
      <c r="AGU38" s="18"/>
      <c r="AGV38" s="18"/>
      <c r="AGW38" s="18"/>
      <c r="AGX38" s="18"/>
      <c r="AGY38" s="18"/>
      <c r="AGZ38" s="18"/>
      <c r="AHA38" s="18"/>
      <c r="AHB38" s="18"/>
      <c r="AHC38" s="18"/>
      <c r="AHD38" s="18"/>
      <c r="AHE38" s="18"/>
      <c r="AHF38" s="18"/>
      <c r="AHG38" s="18"/>
      <c r="AHH38" s="18"/>
      <c r="AHI38" s="18"/>
      <c r="AHJ38" s="18"/>
      <c r="AHK38" s="18"/>
      <c r="AHL38" s="18"/>
      <c r="AHM38" s="18"/>
      <c r="AHN38" s="18"/>
      <c r="AHO38" s="18"/>
      <c r="AHP38" s="18"/>
      <c r="AHQ38" s="18"/>
      <c r="AHR38" s="18"/>
      <c r="AHS38" s="18"/>
      <c r="AHT38" s="18"/>
      <c r="AHU38" s="18"/>
      <c r="AHV38" s="18"/>
      <c r="AHW38" s="18"/>
      <c r="AHX38" s="18"/>
      <c r="AHY38" s="18"/>
      <c r="AHZ38" s="18"/>
      <c r="AIA38" s="18"/>
      <c r="AIB38" s="18"/>
      <c r="AIC38" s="18"/>
      <c r="AID38" s="18"/>
      <c r="AIE38" s="18"/>
      <c r="AIF38" s="18"/>
      <c r="AIG38" s="18"/>
      <c r="AIH38" s="18"/>
      <c r="AII38" s="18"/>
      <c r="AIJ38" s="18"/>
      <c r="AIK38" s="18"/>
      <c r="AIL38" s="18"/>
      <c r="AIM38" s="18"/>
      <c r="AIN38" s="18"/>
      <c r="AIO38" s="18"/>
      <c r="AIP38" s="18"/>
      <c r="AIQ38" s="18"/>
      <c r="AIR38" s="18"/>
      <c r="AIS38" s="18"/>
      <c r="AIT38" s="18"/>
      <c r="AIU38" s="18"/>
      <c r="AIV38" s="18"/>
      <c r="AIW38" s="18"/>
      <c r="AIX38" s="18"/>
      <c r="AIY38" s="18"/>
      <c r="AIZ38" s="18"/>
      <c r="AJA38" s="18"/>
      <c r="AJB38" s="18"/>
      <c r="AJC38" s="18"/>
      <c r="AJD38" s="18"/>
      <c r="AJE38" s="18"/>
      <c r="AJF38" s="18"/>
      <c r="AJG38" s="18"/>
      <c r="AJH38" s="18"/>
      <c r="AJI38" s="18"/>
      <c r="AJJ38" s="18"/>
      <c r="AJK38" s="18"/>
      <c r="AJL38" s="18"/>
      <c r="AJM38" s="18"/>
      <c r="AJN38" s="18"/>
      <c r="AJO38" s="18"/>
      <c r="AJP38" s="18"/>
      <c r="AJQ38" s="18"/>
      <c r="AJR38" s="18"/>
      <c r="AJS38" s="18"/>
      <c r="AJT38" s="18"/>
      <c r="AJU38" s="18"/>
      <c r="AJV38" s="18"/>
      <c r="AJW38" s="18"/>
      <c r="AJX38" s="18"/>
      <c r="AJY38" s="18"/>
      <c r="AJZ38" s="18"/>
      <c r="AKA38" s="18"/>
      <c r="AKB38" s="18"/>
      <c r="AKC38" s="18"/>
      <c r="AKD38" s="18"/>
      <c r="AKE38" s="18"/>
      <c r="AKF38" s="18"/>
      <c r="AKG38" s="18"/>
      <c r="AKH38" s="18"/>
      <c r="AKI38" s="18"/>
      <c r="AKJ38" s="18"/>
      <c r="AKK38" s="18"/>
      <c r="AKL38" s="18"/>
      <c r="AKM38" s="18"/>
      <c r="AKN38" s="18"/>
      <c r="AKO38" s="18"/>
      <c r="AKP38" s="18"/>
      <c r="AKQ38" s="18"/>
      <c r="AKR38" s="18"/>
      <c r="AKS38" s="18"/>
      <c r="AKT38" s="18"/>
      <c r="AKU38" s="18"/>
      <c r="AKV38" s="18"/>
      <c r="AKW38" s="18"/>
      <c r="AKX38" s="18"/>
      <c r="AKY38" s="18"/>
      <c r="AKZ38" s="18"/>
      <c r="ALA38" s="18"/>
      <c r="ALB38" s="33"/>
    </row>
    <row r="39" spans="1:990" ht="20.100000000000001" customHeight="1">
      <c r="A39" s="296"/>
      <c r="B39" s="297"/>
      <c r="C39" s="298"/>
      <c r="D39" s="298"/>
      <c r="E39" s="298"/>
      <c r="F39" s="299"/>
      <c r="G39" s="299"/>
      <c r="H39" s="104" t="s">
        <v>204</v>
      </c>
      <c r="I39" s="105" t="s">
        <v>205</v>
      </c>
      <c r="J39" s="284"/>
      <c r="K39" s="285"/>
      <c r="L39" s="286"/>
      <c r="M39" s="287"/>
      <c r="N39" s="286"/>
      <c r="O39" s="287"/>
      <c r="P39" s="286"/>
      <c r="Q39" s="287"/>
      <c r="R39" s="301"/>
      <c r="S39" s="301"/>
      <c r="T39" s="104" t="s">
        <v>204</v>
      </c>
      <c r="U39" s="105" t="s">
        <v>205</v>
      </c>
      <c r="V39" s="106" t="s">
        <v>206</v>
      </c>
      <c r="W39" s="282"/>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7"/>
      <c r="CW39" s="107"/>
      <c r="CX39" s="107"/>
      <c r="CY39" s="107"/>
      <c r="CZ39" s="107"/>
      <c r="DA39" s="107"/>
      <c r="DB39" s="107"/>
      <c r="DC39" s="107"/>
      <c r="DD39" s="107"/>
      <c r="DE39" s="107"/>
      <c r="DF39" s="107"/>
      <c r="DG39" s="107"/>
      <c r="DH39" s="107"/>
      <c r="DI39" s="107"/>
      <c r="DJ39" s="107"/>
      <c r="DK39" s="107"/>
      <c r="DL39" s="107"/>
      <c r="DM39" s="107"/>
      <c r="DN39" s="107"/>
      <c r="DO39" s="107"/>
      <c r="DP39" s="107"/>
      <c r="DQ39" s="107"/>
      <c r="DR39" s="107"/>
      <c r="DS39" s="107"/>
      <c r="DT39" s="107"/>
      <c r="DU39" s="107"/>
      <c r="DV39" s="107"/>
      <c r="DW39" s="107"/>
      <c r="DX39" s="107"/>
      <c r="DY39" s="107"/>
      <c r="DZ39" s="107"/>
      <c r="EA39" s="107"/>
      <c r="EB39" s="107"/>
      <c r="EC39" s="107"/>
      <c r="ED39" s="107"/>
      <c r="EE39" s="107"/>
      <c r="EF39" s="107"/>
      <c r="EG39" s="107"/>
      <c r="EH39" s="107"/>
      <c r="EI39" s="107"/>
      <c r="EJ39" s="107"/>
      <c r="EK39" s="107"/>
      <c r="EL39" s="107"/>
      <c r="EM39" s="107"/>
      <c r="EN39" s="107"/>
      <c r="EO39" s="107"/>
      <c r="EP39" s="107"/>
      <c r="EQ39" s="107"/>
      <c r="ER39" s="107"/>
      <c r="ES39" s="107"/>
      <c r="ET39" s="107"/>
      <c r="EU39" s="107"/>
      <c r="EV39" s="107"/>
      <c r="EW39" s="107"/>
      <c r="EX39" s="107"/>
      <c r="EY39" s="107"/>
      <c r="EZ39" s="107"/>
      <c r="FA39" s="107"/>
      <c r="FB39" s="107"/>
      <c r="FC39" s="107"/>
      <c r="FD39" s="107"/>
      <c r="FE39" s="107"/>
      <c r="FF39" s="107"/>
      <c r="FG39" s="107"/>
      <c r="FH39" s="107"/>
      <c r="FI39" s="107"/>
      <c r="FJ39" s="107"/>
      <c r="FK39" s="107"/>
      <c r="FL39" s="107"/>
      <c r="FM39" s="107"/>
      <c r="FN39" s="107"/>
      <c r="FO39" s="107"/>
      <c r="FP39" s="107"/>
      <c r="FQ39" s="107"/>
      <c r="FR39" s="107"/>
      <c r="FS39" s="107"/>
      <c r="FT39" s="107"/>
      <c r="FU39" s="107"/>
      <c r="FV39" s="107"/>
      <c r="FW39" s="107"/>
      <c r="FX39" s="107"/>
      <c r="FY39" s="107"/>
      <c r="FZ39" s="107"/>
      <c r="GA39" s="107"/>
      <c r="GB39" s="107"/>
      <c r="GC39" s="107"/>
      <c r="GD39" s="107"/>
      <c r="GE39" s="107"/>
      <c r="GF39" s="107"/>
      <c r="GG39" s="107"/>
      <c r="GH39" s="107"/>
      <c r="GI39" s="107"/>
      <c r="GJ39" s="107"/>
      <c r="GK39" s="107"/>
      <c r="GL39" s="107"/>
      <c r="GM39" s="107"/>
      <c r="GN39" s="107"/>
      <c r="GO39" s="107"/>
      <c r="GP39" s="107"/>
      <c r="GQ39" s="107"/>
      <c r="GR39" s="107"/>
      <c r="GS39" s="107"/>
      <c r="GT39" s="107"/>
      <c r="GU39" s="107"/>
      <c r="GV39" s="107"/>
      <c r="GW39" s="107"/>
      <c r="GX39" s="107"/>
      <c r="GY39" s="107"/>
      <c r="GZ39" s="107"/>
      <c r="HA39" s="107"/>
      <c r="HB39" s="107"/>
      <c r="HC39" s="107"/>
      <c r="HD39" s="107"/>
      <c r="HE39" s="107"/>
      <c r="HF39" s="107"/>
      <c r="HG39" s="107"/>
      <c r="HH39" s="107"/>
      <c r="HI39" s="107"/>
      <c r="HJ39" s="107"/>
      <c r="HK39" s="107"/>
      <c r="HL39" s="107"/>
      <c r="HM39" s="107"/>
      <c r="HN39" s="107"/>
      <c r="HO39" s="107"/>
      <c r="HP39" s="107"/>
      <c r="HQ39" s="107"/>
      <c r="HR39" s="107"/>
      <c r="HS39" s="107"/>
      <c r="HT39" s="107"/>
      <c r="HU39" s="107"/>
      <c r="HV39" s="107"/>
      <c r="HW39" s="107"/>
      <c r="HX39" s="107"/>
      <c r="HY39" s="107"/>
      <c r="HZ39" s="107"/>
      <c r="IA39" s="107"/>
      <c r="IB39" s="107"/>
      <c r="IC39" s="107"/>
      <c r="ID39" s="107"/>
      <c r="IE39" s="107"/>
      <c r="IF39" s="107"/>
      <c r="IG39" s="107"/>
      <c r="IH39" s="107"/>
      <c r="II39" s="107"/>
      <c r="IJ39" s="107"/>
      <c r="IK39" s="107"/>
      <c r="IL39" s="107"/>
      <c r="IM39" s="107"/>
      <c r="IN39" s="107"/>
      <c r="IO39" s="107"/>
      <c r="IP39" s="107"/>
      <c r="IQ39" s="107"/>
      <c r="IR39" s="107"/>
      <c r="IS39" s="107"/>
      <c r="IT39" s="107"/>
      <c r="IU39" s="107"/>
      <c r="IV39" s="107"/>
      <c r="IW39" s="107"/>
      <c r="IX39" s="107"/>
      <c r="IY39" s="107"/>
      <c r="IZ39" s="107"/>
      <c r="JA39" s="107"/>
      <c r="JB39" s="107"/>
      <c r="JC39" s="107"/>
      <c r="JD39" s="107"/>
      <c r="JE39" s="107"/>
      <c r="JF39" s="107"/>
      <c r="JG39" s="107"/>
      <c r="JH39" s="107"/>
      <c r="JI39" s="107"/>
      <c r="JJ39" s="107"/>
      <c r="JK39" s="107"/>
      <c r="JL39" s="107"/>
      <c r="JM39" s="107"/>
      <c r="JN39" s="107"/>
      <c r="JO39" s="107"/>
      <c r="JP39" s="107"/>
      <c r="JQ39" s="107"/>
      <c r="JR39" s="107"/>
      <c r="JS39" s="107"/>
      <c r="JT39" s="107"/>
      <c r="JU39" s="107"/>
      <c r="JV39" s="107"/>
      <c r="JW39" s="107"/>
      <c r="JX39" s="107"/>
      <c r="JY39" s="107"/>
      <c r="JZ39" s="107"/>
      <c r="KA39" s="107"/>
      <c r="KB39" s="107"/>
      <c r="KC39" s="107"/>
      <c r="KD39" s="107"/>
      <c r="KE39" s="107"/>
      <c r="KF39" s="107"/>
      <c r="KG39" s="107"/>
      <c r="KH39" s="107"/>
      <c r="KI39" s="107"/>
      <c r="KJ39" s="107"/>
      <c r="KK39" s="107"/>
      <c r="KL39" s="107"/>
      <c r="KM39" s="107"/>
      <c r="KN39" s="107"/>
      <c r="KO39" s="107"/>
      <c r="KP39" s="107"/>
      <c r="KQ39" s="107"/>
      <c r="KR39" s="107"/>
      <c r="KS39" s="107"/>
      <c r="KT39" s="107"/>
      <c r="KU39" s="107"/>
      <c r="KV39" s="107"/>
      <c r="KW39" s="107"/>
      <c r="KX39" s="107"/>
      <c r="KY39" s="107"/>
      <c r="KZ39" s="107"/>
      <c r="LA39" s="107"/>
      <c r="LB39" s="107"/>
      <c r="LC39" s="107"/>
      <c r="LD39" s="107"/>
      <c r="LE39" s="107"/>
      <c r="LF39" s="107"/>
      <c r="LG39" s="107"/>
      <c r="LH39" s="107"/>
      <c r="LI39" s="107"/>
      <c r="LJ39" s="107"/>
      <c r="LK39" s="107"/>
      <c r="LL39" s="107"/>
      <c r="LM39" s="107"/>
      <c r="LN39" s="107"/>
      <c r="LO39" s="107"/>
      <c r="LP39" s="107"/>
      <c r="LQ39" s="107"/>
      <c r="LR39" s="107"/>
      <c r="LS39" s="107"/>
      <c r="LT39" s="107"/>
      <c r="LU39" s="107"/>
      <c r="LV39" s="107"/>
      <c r="LW39" s="107"/>
      <c r="LX39" s="107"/>
      <c r="LY39" s="107"/>
      <c r="LZ39" s="107"/>
      <c r="MA39" s="107"/>
      <c r="MB39" s="107"/>
      <c r="MC39" s="107"/>
      <c r="MD39" s="107"/>
      <c r="ME39" s="107"/>
      <c r="MF39" s="107"/>
      <c r="MG39" s="107"/>
      <c r="MH39" s="107"/>
      <c r="MI39" s="107"/>
      <c r="MJ39" s="107"/>
      <c r="MK39" s="107"/>
      <c r="ML39" s="107"/>
      <c r="MM39" s="107"/>
      <c r="MN39" s="107"/>
      <c r="MO39" s="107"/>
      <c r="MP39" s="107"/>
      <c r="MQ39" s="107"/>
      <c r="MR39" s="107"/>
      <c r="MS39" s="107"/>
      <c r="MT39" s="107"/>
      <c r="MU39" s="107"/>
      <c r="MV39" s="107"/>
      <c r="MW39" s="107"/>
      <c r="MX39" s="107"/>
      <c r="MY39" s="107"/>
      <c r="MZ39" s="107"/>
      <c r="NA39" s="107"/>
      <c r="NB39" s="107"/>
      <c r="NC39" s="107"/>
      <c r="ND39" s="107"/>
      <c r="NE39" s="107"/>
      <c r="NF39" s="107"/>
      <c r="NG39" s="107"/>
      <c r="NH39" s="107"/>
      <c r="NI39" s="107"/>
      <c r="NJ39" s="107"/>
      <c r="NK39" s="107"/>
      <c r="NL39" s="107"/>
      <c r="NM39" s="107"/>
      <c r="NN39" s="107"/>
      <c r="NO39" s="107"/>
      <c r="NP39" s="107"/>
      <c r="NQ39" s="107"/>
      <c r="NR39" s="107"/>
      <c r="NS39" s="107"/>
      <c r="NT39" s="107"/>
      <c r="NU39" s="107"/>
      <c r="NV39" s="107"/>
      <c r="NW39" s="107"/>
      <c r="NX39" s="107"/>
      <c r="NY39" s="107"/>
      <c r="NZ39" s="107"/>
      <c r="OA39" s="107"/>
      <c r="OB39" s="107"/>
      <c r="OC39" s="107"/>
      <c r="OD39" s="107"/>
      <c r="OE39" s="107"/>
      <c r="OF39" s="107"/>
      <c r="OG39" s="107"/>
      <c r="OH39" s="107"/>
      <c r="OI39" s="107"/>
      <c r="OJ39" s="107"/>
      <c r="OK39" s="107"/>
      <c r="OL39" s="107"/>
      <c r="OM39" s="107"/>
      <c r="ON39" s="107"/>
      <c r="OO39" s="107"/>
      <c r="OP39" s="107"/>
      <c r="OQ39" s="107"/>
      <c r="OR39" s="107"/>
      <c r="OS39" s="107"/>
      <c r="OT39" s="107"/>
      <c r="OU39" s="107"/>
      <c r="OV39" s="107"/>
      <c r="OW39" s="107"/>
      <c r="OX39" s="107"/>
      <c r="OY39" s="107"/>
      <c r="OZ39" s="107"/>
      <c r="PA39" s="107"/>
      <c r="PB39" s="107"/>
      <c r="PC39" s="107"/>
      <c r="PD39" s="107"/>
      <c r="PE39" s="107"/>
      <c r="PF39" s="107"/>
      <c r="PG39" s="107"/>
      <c r="PH39" s="107"/>
      <c r="PI39" s="107"/>
      <c r="PJ39" s="107"/>
      <c r="PK39" s="107"/>
      <c r="PL39" s="107"/>
      <c r="PM39" s="107"/>
      <c r="PN39" s="107"/>
      <c r="PO39" s="107"/>
      <c r="PP39" s="107"/>
      <c r="PQ39" s="107"/>
      <c r="PR39" s="107"/>
      <c r="PS39" s="107"/>
      <c r="PT39" s="107"/>
      <c r="PU39" s="107"/>
      <c r="PV39" s="107"/>
      <c r="PW39" s="107"/>
      <c r="PX39" s="107"/>
      <c r="PY39" s="107"/>
      <c r="PZ39" s="107"/>
      <c r="QA39" s="107"/>
      <c r="QB39" s="107"/>
      <c r="QC39" s="107"/>
      <c r="QD39" s="107"/>
      <c r="QE39" s="107"/>
      <c r="QF39" s="107"/>
      <c r="QG39" s="107"/>
      <c r="QH39" s="107"/>
      <c r="QI39" s="107"/>
      <c r="QJ39" s="107"/>
      <c r="QK39" s="107"/>
      <c r="QL39" s="107"/>
      <c r="QM39" s="107"/>
      <c r="QN39" s="107"/>
      <c r="QO39" s="107"/>
      <c r="QP39" s="107"/>
      <c r="QQ39" s="107"/>
      <c r="QR39" s="107"/>
      <c r="QS39" s="107"/>
      <c r="QT39" s="107"/>
      <c r="QU39" s="107"/>
      <c r="QV39" s="107"/>
      <c r="QW39" s="107"/>
      <c r="QX39" s="107"/>
      <c r="QY39" s="107"/>
      <c r="QZ39" s="107"/>
      <c r="RA39" s="107"/>
      <c r="RB39" s="107"/>
      <c r="RC39" s="107"/>
      <c r="RD39" s="107"/>
      <c r="RE39" s="107"/>
      <c r="RF39" s="107"/>
      <c r="RG39" s="107"/>
      <c r="RH39" s="107"/>
      <c r="RI39" s="107"/>
      <c r="RJ39" s="107"/>
      <c r="RK39" s="107"/>
      <c r="RL39" s="107"/>
      <c r="RM39" s="107"/>
      <c r="RN39" s="107"/>
      <c r="RO39" s="107"/>
      <c r="RP39" s="107"/>
      <c r="RQ39" s="107"/>
      <c r="RR39" s="107"/>
      <c r="RS39" s="107"/>
      <c r="RT39" s="107"/>
      <c r="RU39" s="107"/>
      <c r="RV39" s="107"/>
      <c r="RW39" s="107"/>
      <c r="RX39" s="107"/>
      <c r="RY39" s="107"/>
      <c r="RZ39" s="107"/>
      <c r="SA39" s="107"/>
      <c r="SB39" s="107"/>
      <c r="SC39" s="107"/>
      <c r="SD39" s="107"/>
      <c r="SE39" s="107"/>
      <c r="SF39" s="107"/>
      <c r="SG39" s="107"/>
      <c r="SH39" s="107"/>
      <c r="SI39" s="107"/>
      <c r="SJ39" s="107"/>
      <c r="SK39" s="107"/>
      <c r="SL39" s="107"/>
      <c r="SM39" s="107"/>
      <c r="SN39" s="107"/>
      <c r="SO39" s="107"/>
      <c r="SP39" s="107"/>
      <c r="SQ39" s="107"/>
      <c r="SR39" s="107"/>
      <c r="SS39" s="107"/>
      <c r="ST39" s="107"/>
      <c r="SU39" s="107"/>
      <c r="SV39" s="107"/>
      <c r="SW39" s="107"/>
      <c r="SX39" s="107"/>
      <c r="SY39" s="107"/>
      <c r="SZ39" s="107"/>
      <c r="TA39" s="107"/>
      <c r="TB39" s="107"/>
      <c r="TC39" s="107"/>
      <c r="TD39" s="107"/>
      <c r="TE39" s="107"/>
      <c r="TF39" s="107"/>
      <c r="TG39" s="107"/>
      <c r="TH39" s="107"/>
      <c r="TI39" s="107"/>
      <c r="TJ39" s="107"/>
      <c r="TK39" s="107"/>
      <c r="TL39" s="107"/>
      <c r="TM39" s="107"/>
      <c r="TN39" s="107"/>
      <c r="TO39" s="107"/>
      <c r="TP39" s="107"/>
      <c r="TQ39" s="107"/>
      <c r="TR39" s="107"/>
      <c r="TS39" s="107"/>
      <c r="TT39" s="107"/>
      <c r="TU39" s="107"/>
      <c r="TV39" s="107"/>
      <c r="TW39" s="107"/>
      <c r="TX39" s="107"/>
      <c r="TY39" s="107"/>
      <c r="TZ39" s="107"/>
      <c r="UA39" s="107"/>
      <c r="UB39" s="107"/>
      <c r="UC39" s="107"/>
      <c r="UD39" s="107"/>
      <c r="UE39" s="107"/>
      <c r="UF39" s="107"/>
      <c r="UG39" s="107"/>
      <c r="UH39" s="107"/>
      <c r="UI39" s="107"/>
      <c r="UJ39" s="107"/>
      <c r="UK39" s="107"/>
      <c r="UL39" s="107"/>
      <c r="UM39" s="107"/>
      <c r="UN39" s="107"/>
      <c r="UO39" s="107"/>
      <c r="UP39" s="107"/>
      <c r="UQ39" s="107"/>
      <c r="UR39" s="107"/>
      <c r="US39" s="107"/>
      <c r="UT39" s="107"/>
      <c r="UU39" s="107"/>
      <c r="UV39" s="107"/>
      <c r="UW39" s="107"/>
      <c r="UX39" s="107"/>
      <c r="UY39" s="107"/>
      <c r="UZ39" s="107"/>
      <c r="VA39" s="107"/>
      <c r="VB39" s="107"/>
      <c r="VC39" s="107"/>
      <c r="VD39" s="107"/>
      <c r="VE39" s="107"/>
      <c r="VF39" s="107"/>
      <c r="VG39" s="107"/>
      <c r="VH39" s="107"/>
      <c r="VI39" s="107"/>
      <c r="VJ39" s="107"/>
      <c r="VK39" s="107"/>
      <c r="VL39" s="107"/>
      <c r="VM39" s="107"/>
      <c r="VN39" s="107"/>
      <c r="VO39" s="107"/>
      <c r="VP39" s="107"/>
      <c r="VQ39" s="107"/>
      <c r="VR39" s="107"/>
      <c r="VS39" s="107"/>
      <c r="VT39" s="107"/>
      <c r="VU39" s="107"/>
      <c r="VV39" s="107"/>
      <c r="VW39" s="107"/>
      <c r="VX39" s="107"/>
      <c r="VY39" s="107"/>
      <c r="VZ39" s="107"/>
      <c r="WA39" s="107"/>
      <c r="WB39" s="107"/>
      <c r="WC39" s="107"/>
      <c r="WD39" s="107"/>
      <c r="WE39" s="107"/>
      <c r="WF39" s="107"/>
      <c r="WG39" s="107"/>
      <c r="WH39" s="107"/>
      <c r="WI39" s="107"/>
      <c r="WJ39" s="107"/>
      <c r="WK39" s="107"/>
      <c r="WL39" s="107"/>
      <c r="WM39" s="107"/>
      <c r="WN39" s="107"/>
      <c r="WO39" s="107"/>
      <c r="WP39" s="107"/>
      <c r="WQ39" s="107"/>
      <c r="WR39" s="107"/>
      <c r="WS39" s="107"/>
      <c r="WT39" s="107"/>
      <c r="WU39" s="107"/>
      <c r="WV39" s="107"/>
      <c r="WW39" s="107"/>
      <c r="WX39" s="107"/>
      <c r="WY39" s="107"/>
      <c r="WZ39" s="107"/>
      <c r="XA39" s="107"/>
      <c r="XB39" s="107"/>
      <c r="XC39" s="107"/>
      <c r="XD39" s="107"/>
      <c r="XE39" s="107"/>
      <c r="XF39" s="107"/>
      <c r="XG39" s="107"/>
      <c r="XH39" s="107"/>
      <c r="XI39" s="107"/>
      <c r="XJ39" s="107"/>
      <c r="XK39" s="107"/>
      <c r="XL39" s="107"/>
      <c r="XM39" s="107"/>
      <c r="XN39" s="107"/>
      <c r="XO39" s="107"/>
      <c r="XP39" s="107"/>
      <c r="XQ39" s="107"/>
      <c r="XR39" s="107"/>
      <c r="XS39" s="107"/>
      <c r="XT39" s="107"/>
      <c r="XU39" s="107"/>
      <c r="XV39" s="107"/>
      <c r="XW39" s="107"/>
      <c r="XX39" s="107"/>
      <c r="XY39" s="107"/>
      <c r="XZ39" s="107"/>
      <c r="YA39" s="107"/>
      <c r="YB39" s="107"/>
      <c r="YC39" s="107"/>
      <c r="YD39" s="107"/>
      <c r="YE39" s="107"/>
      <c r="YF39" s="107"/>
      <c r="YG39" s="107"/>
      <c r="YH39" s="107"/>
      <c r="YI39" s="107"/>
      <c r="YJ39" s="107"/>
      <c r="YK39" s="107"/>
      <c r="YL39" s="107"/>
      <c r="YM39" s="107"/>
      <c r="YN39" s="107"/>
      <c r="YO39" s="107"/>
      <c r="YP39" s="107"/>
      <c r="YQ39" s="107"/>
      <c r="YR39" s="107"/>
      <c r="YS39" s="107"/>
      <c r="YT39" s="107"/>
      <c r="YU39" s="107"/>
      <c r="YV39" s="107"/>
      <c r="YW39" s="107"/>
      <c r="YX39" s="107"/>
      <c r="YY39" s="107"/>
      <c r="YZ39" s="107"/>
      <c r="ZA39" s="107"/>
      <c r="ZB39" s="107"/>
      <c r="ZC39" s="107"/>
      <c r="ZD39" s="107"/>
      <c r="ZE39" s="107"/>
      <c r="ZF39" s="107"/>
      <c r="ZG39" s="107"/>
      <c r="ZH39" s="107"/>
      <c r="ZI39" s="107"/>
      <c r="ZJ39" s="107"/>
      <c r="ZK39" s="107"/>
      <c r="ZL39" s="107"/>
      <c r="ZM39" s="107"/>
      <c r="ZN39" s="107"/>
      <c r="ZO39" s="107"/>
      <c r="ZP39" s="107"/>
      <c r="ZQ39" s="107"/>
      <c r="ZR39" s="107"/>
      <c r="ZS39" s="107"/>
      <c r="ZT39" s="107"/>
      <c r="ZU39" s="107"/>
      <c r="ZV39" s="107"/>
      <c r="ZW39" s="107"/>
      <c r="ZX39" s="107"/>
      <c r="ZY39" s="107"/>
      <c r="ZZ39" s="107"/>
      <c r="AAA39" s="107"/>
      <c r="AAB39" s="107"/>
      <c r="AAC39" s="107"/>
      <c r="AAD39" s="107"/>
      <c r="AAE39" s="107"/>
      <c r="AAF39" s="107"/>
      <c r="AAG39" s="107"/>
      <c r="AAH39" s="107"/>
      <c r="AAI39" s="107"/>
      <c r="AAJ39" s="107"/>
      <c r="AAK39" s="107"/>
      <c r="AAL39" s="107"/>
      <c r="AAM39" s="107"/>
      <c r="AAN39" s="107"/>
      <c r="AAO39" s="107"/>
      <c r="AAP39" s="107"/>
      <c r="AAQ39" s="107"/>
      <c r="AAR39" s="107"/>
      <c r="AAS39" s="107"/>
      <c r="AAT39" s="107"/>
      <c r="AAU39" s="107"/>
      <c r="AAV39" s="107"/>
      <c r="AAW39" s="107"/>
      <c r="AAX39" s="107"/>
      <c r="AAY39" s="107"/>
      <c r="AAZ39" s="107"/>
      <c r="ABA39" s="107"/>
      <c r="ABB39" s="107"/>
      <c r="ABC39" s="107"/>
      <c r="ABD39" s="107"/>
      <c r="ABE39" s="107"/>
      <c r="ABF39" s="107"/>
      <c r="ABG39" s="107"/>
      <c r="ABH39" s="107"/>
      <c r="ABI39" s="107"/>
      <c r="ABJ39" s="107"/>
      <c r="ABK39" s="107"/>
      <c r="ABL39" s="107"/>
      <c r="ABM39" s="107"/>
      <c r="ABN39" s="107"/>
      <c r="ABO39" s="107"/>
      <c r="ABP39" s="107"/>
      <c r="ABQ39" s="107"/>
      <c r="ABR39" s="107"/>
      <c r="ABS39" s="107"/>
      <c r="ABT39" s="107"/>
      <c r="ABU39" s="107"/>
      <c r="ABV39" s="107"/>
      <c r="ABW39" s="107"/>
      <c r="ABX39" s="107"/>
      <c r="ABY39" s="107"/>
      <c r="ABZ39" s="107"/>
      <c r="ACA39" s="107"/>
      <c r="ACB39" s="107"/>
      <c r="ACC39" s="107"/>
      <c r="ACD39" s="107"/>
      <c r="ACE39" s="107"/>
      <c r="ACF39" s="107"/>
      <c r="ACG39" s="107"/>
      <c r="ACH39" s="107"/>
      <c r="ACI39" s="107"/>
      <c r="ACJ39" s="107"/>
      <c r="ACK39" s="107"/>
      <c r="ACL39" s="107"/>
      <c r="ACM39" s="107"/>
      <c r="ACN39" s="107"/>
      <c r="ACO39" s="107"/>
      <c r="ACP39" s="107"/>
      <c r="ACQ39" s="107"/>
      <c r="ACR39" s="107"/>
      <c r="ACS39" s="107"/>
      <c r="ACT39" s="107"/>
      <c r="ACU39" s="107"/>
      <c r="ACV39" s="107"/>
      <c r="ACW39" s="107"/>
      <c r="ACX39" s="107"/>
      <c r="ACY39" s="107"/>
      <c r="ACZ39" s="107"/>
      <c r="ADA39" s="107"/>
      <c r="ADB39" s="107"/>
      <c r="ADC39" s="107"/>
      <c r="ADD39" s="107"/>
      <c r="ADE39" s="107"/>
      <c r="ADF39" s="107"/>
      <c r="ADG39" s="107"/>
      <c r="ADH39" s="107"/>
      <c r="ADI39" s="107"/>
      <c r="ADJ39" s="107"/>
      <c r="ADK39" s="107"/>
      <c r="ADL39" s="107"/>
      <c r="ADM39" s="107"/>
      <c r="ADN39" s="107"/>
      <c r="ADO39" s="107"/>
      <c r="ADP39" s="107"/>
      <c r="ADQ39" s="107"/>
      <c r="ADR39" s="107"/>
      <c r="ADS39" s="107"/>
      <c r="ADT39" s="107"/>
      <c r="ADU39" s="107"/>
      <c r="ADV39" s="107"/>
      <c r="ADW39" s="107"/>
      <c r="ADX39" s="107"/>
      <c r="ADY39" s="107"/>
      <c r="ADZ39" s="107"/>
      <c r="AEA39" s="107"/>
      <c r="AEB39" s="107"/>
      <c r="AEC39" s="107"/>
      <c r="AED39" s="107"/>
      <c r="AEE39" s="107"/>
      <c r="AEF39" s="107"/>
      <c r="AEG39" s="107"/>
      <c r="AEH39" s="107"/>
      <c r="AEI39" s="107"/>
      <c r="AEJ39" s="107"/>
      <c r="AEK39" s="107"/>
      <c r="AEL39" s="107"/>
      <c r="AEM39" s="107"/>
      <c r="AEN39" s="107"/>
      <c r="AEO39" s="107"/>
      <c r="AEP39" s="107"/>
      <c r="AEQ39" s="107"/>
      <c r="AER39" s="107"/>
      <c r="AES39" s="107"/>
      <c r="AET39" s="107"/>
      <c r="AEU39" s="107"/>
      <c r="AEV39" s="107"/>
      <c r="AEW39" s="107"/>
      <c r="AEX39" s="107"/>
      <c r="AEY39" s="107"/>
      <c r="AEZ39" s="107"/>
      <c r="AFA39" s="107"/>
      <c r="AFB39" s="107"/>
      <c r="AFC39" s="107"/>
      <c r="AFD39" s="107"/>
      <c r="AFE39" s="107"/>
      <c r="AFF39" s="107"/>
      <c r="AFG39" s="107"/>
      <c r="AFH39" s="107"/>
      <c r="AFI39" s="107"/>
      <c r="AFJ39" s="107"/>
      <c r="AFK39" s="107"/>
      <c r="AFL39" s="107"/>
      <c r="AFM39" s="107"/>
      <c r="AFN39" s="107"/>
      <c r="AFO39" s="107"/>
      <c r="AFP39" s="107"/>
      <c r="AFQ39" s="107"/>
      <c r="AFR39" s="107"/>
      <c r="AFS39" s="107"/>
      <c r="AFT39" s="107"/>
      <c r="AFU39" s="107"/>
      <c r="AFV39" s="107"/>
      <c r="AFW39" s="107"/>
      <c r="AFX39" s="107"/>
      <c r="AFY39" s="107"/>
      <c r="AFZ39" s="107"/>
      <c r="AGA39" s="107"/>
      <c r="AGB39" s="107"/>
      <c r="AGC39" s="107"/>
      <c r="AGD39" s="107"/>
      <c r="AGE39" s="107"/>
      <c r="AGF39" s="107"/>
      <c r="AGG39" s="107"/>
      <c r="AGH39" s="107"/>
      <c r="AGI39" s="107"/>
      <c r="AGJ39" s="107"/>
      <c r="AGK39" s="107"/>
      <c r="AGL39" s="107"/>
      <c r="AGM39" s="107"/>
      <c r="AGN39" s="107"/>
      <c r="AGO39" s="107"/>
      <c r="AGP39" s="107"/>
      <c r="AGQ39" s="107"/>
      <c r="AGR39" s="107"/>
      <c r="AGS39" s="107"/>
      <c r="AGT39" s="107"/>
      <c r="AGU39" s="107"/>
      <c r="AGV39" s="107"/>
      <c r="AGW39" s="107"/>
      <c r="AGX39" s="107"/>
      <c r="AGY39" s="107"/>
      <c r="AGZ39" s="107"/>
      <c r="AHA39" s="107"/>
      <c r="AHB39" s="107"/>
      <c r="AHC39" s="107"/>
      <c r="AHD39" s="107"/>
      <c r="AHE39" s="107"/>
      <c r="AHF39" s="107"/>
      <c r="AHG39" s="107"/>
      <c r="AHH39" s="107"/>
      <c r="AHI39" s="107"/>
      <c r="AHJ39" s="107"/>
      <c r="AHK39" s="107"/>
      <c r="AHL39" s="107"/>
      <c r="AHM39" s="107"/>
      <c r="AHN39" s="107"/>
      <c r="AHO39" s="107"/>
      <c r="AHP39" s="107"/>
      <c r="AHQ39" s="107"/>
      <c r="AHR39" s="107"/>
      <c r="AHS39" s="107"/>
      <c r="AHT39" s="107"/>
      <c r="AHU39" s="107"/>
      <c r="AHV39" s="107"/>
      <c r="AHW39" s="107"/>
      <c r="AHX39" s="107"/>
      <c r="AHY39" s="107"/>
      <c r="AHZ39" s="107"/>
      <c r="AIA39" s="107"/>
      <c r="AIB39" s="107"/>
      <c r="AIC39" s="107"/>
      <c r="AID39" s="107"/>
      <c r="AIE39" s="107"/>
      <c r="AIF39" s="107"/>
      <c r="AIG39" s="107"/>
      <c r="AIH39" s="107"/>
      <c r="AII39" s="107"/>
      <c r="AIJ39" s="107"/>
      <c r="AIK39" s="107"/>
      <c r="AIL39" s="107"/>
      <c r="AIM39" s="107"/>
      <c r="AIN39" s="107"/>
      <c r="AIO39" s="107"/>
      <c r="AIP39" s="107"/>
      <c r="AIQ39" s="107"/>
      <c r="AIR39" s="107"/>
      <c r="AIS39" s="107"/>
      <c r="AIT39" s="107"/>
      <c r="AIU39" s="107"/>
      <c r="AIV39" s="107"/>
      <c r="AIW39" s="107"/>
      <c r="AIX39" s="107"/>
      <c r="AIY39" s="107"/>
      <c r="AIZ39" s="107"/>
      <c r="AJA39" s="107"/>
      <c r="AJB39" s="107"/>
      <c r="AJC39" s="107"/>
      <c r="AJD39" s="107"/>
      <c r="AJE39" s="107"/>
      <c r="AJF39" s="107"/>
      <c r="AJG39" s="107"/>
      <c r="AJH39" s="107"/>
      <c r="AJI39" s="107"/>
      <c r="AJJ39" s="107"/>
      <c r="AJK39" s="107"/>
      <c r="AJL39" s="107"/>
      <c r="AJM39" s="107"/>
      <c r="AJN39" s="107"/>
      <c r="AJO39" s="107"/>
      <c r="AJP39" s="107"/>
      <c r="AJQ39" s="107"/>
      <c r="AJR39" s="107"/>
      <c r="AJS39" s="107"/>
      <c r="AJT39" s="107"/>
      <c r="AJU39" s="107"/>
      <c r="AJV39" s="107"/>
      <c r="AJW39" s="107"/>
      <c r="AJX39" s="107"/>
      <c r="AJY39" s="107"/>
      <c r="AJZ39" s="107"/>
      <c r="AKA39" s="107"/>
      <c r="AKB39" s="107"/>
      <c r="AKC39" s="107"/>
      <c r="AKD39" s="107"/>
      <c r="AKE39" s="107"/>
      <c r="AKF39" s="107"/>
      <c r="AKG39" s="107"/>
      <c r="AKH39" s="107"/>
      <c r="AKI39" s="107"/>
      <c r="AKJ39" s="107"/>
      <c r="AKK39" s="107"/>
      <c r="AKL39" s="107"/>
      <c r="AKM39" s="107"/>
      <c r="AKN39" s="107"/>
      <c r="AKO39" s="107"/>
      <c r="AKP39" s="107"/>
      <c r="AKQ39" s="107"/>
      <c r="AKR39" s="107"/>
      <c r="AKS39" s="107"/>
      <c r="AKT39" s="107"/>
      <c r="AKU39" s="107"/>
      <c r="AKV39" s="107"/>
      <c r="AKW39" s="107"/>
      <c r="AKX39" s="107"/>
      <c r="AKY39" s="107"/>
      <c r="AKZ39" s="107"/>
      <c r="ALA39" s="107"/>
    </row>
    <row r="40" spans="1:990" ht="14.1" customHeight="1">
      <c r="A40" s="108" t="s">
        <v>207</v>
      </c>
      <c r="B40" s="246" t="s">
        <v>132</v>
      </c>
      <c r="C40" s="109">
        <f>G40-D40-E40</f>
        <v>43.6491153494907</v>
      </c>
      <c r="D40" s="109">
        <f>IF($D$5&gt;0,0.5*(G26+G34+G35),"")</f>
        <v>15.069944047977796</v>
      </c>
      <c r="E40" s="110">
        <f>G36</f>
        <v>4.2744836455129995</v>
      </c>
      <c r="F40" s="76">
        <f>C9*G40*30.42</f>
        <v>0</v>
      </c>
      <c r="G40" s="76">
        <f>IF($D$5&gt;0,G9+G$26+G$34+G$35+G$36+G$15+G16+G17+G18+G20,"")+(F19/D5*0.78)</f>
        <v>62.9935430429815</v>
      </c>
      <c r="H40" s="76">
        <f>(G9+G$15+G$16+G$17+G$18+G$20+((G$26+G$34+G$35)/2))-(W40/30.42)+(F19/D5*0.78)</f>
        <v>39.342737966190242</v>
      </c>
      <c r="I40" s="111">
        <f>M40-(W40/30.42)</f>
        <v>39.390669819812864</v>
      </c>
      <c r="J40" s="76">
        <f>I9*K40*30.42</f>
        <v>0</v>
      </c>
      <c r="K40" s="76">
        <f>IF($H$5&gt;0,K9+K$26+K$34+K$35+K$36+K$15+K16+K17+K18+K20,"")</f>
        <v>63.102926270555997</v>
      </c>
      <c r="L40" s="76">
        <f>I9*M40*30.42</f>
        <v>0</v>
      </c>
      <c r="M40" s="111">
        <f>IF($H$5&gt;0,M9+M$26+M$34+M$35+M$36+M$15+M16+M17+M18+M20,"")</f>
        <v>43.697047203113321</v>
      </c>
      <c r="N40" s="76">
        <f>I9*O40*30.42</f>
        <v>0</v>
      </c>
      <c r="O40" s="111">
        <f>IF($H$5&gt;0,O$26+O$34+O$35,"")</f>
        <v>15.131395421929669</v>
      </c>
      <c r="P40" s="76">
        <f>I9*Q40*30.42</f>
        <v>0</v>
      </c>
      <c r="Q40" s="111">
        <f>K36</f>
        <v>4.2744836455129995</v>
      </c>
      <c r="R40" s="112">
        <f>I9*G40*30.42</f>
        <v>0</v>
      </c>
      <c r="S40" s="283" t="s">
        <v>208</v>
      </c>
      <c r="T40" s="76">
        <f>(D40+E40+H40)*30.42</f>
        <v>1785.2635793674972</v>
      </c>
      <c r="U40" s="76">
        <f>(I40+O40+Q40)*30.42</f>
        <v>1788.5910171503133</v>
      </c>
      <c r="V40" s="113">
        <f>(U40-T40)/T40</f>
        <v>1.8638355821917268E-3</v>
      </c>
      <c r="W40" s="229">
        <v>131</v>
      </c>
    </row>
    <row r="41" spans="1:990" ht="14.1" customHeight="1">
      <c r="A41" s="108" t="s">
        <v>209</v>
      </c>
      <c r="B41" s="246" t="s">
        <v>135</v>
      </c>
      <c r="C41" s="76">
        <f>IF($D$5&gt;0,G10+0.5*(G$26+G$34+G$35)+G$15+G$16+G$17+G$18+G$19+G$20,"")</f>
        <v>55.960404294218826</v>
      </c>
      <c r="D41" s="109">
        <f>D40</f>
        <v>15.069944047977796</v>
      </c>
      <c r="E41" s="110">
        <f>G36</f>
        <v>4.2744836455129995</v>
      </c>
      <c r="F41" s="76">
        <f>C10*G41*30.42</f>
        <v>36652.367825058034</v>
      </c>
      <c r="G41" s="76">
        <f>IF($D$5&gt;0,G10+G$26+G$34+G$35+G$36+G$15+G$16+G$17+G$18+G$20,"")+(F$19/D$5)</f>
        <v>75.304831987709633</v>
      </c>
      <c r="H41" s="76">
        <f>(G10+G$15+G$16+G$17+G$18+G$20+((G$26+G$34+G$35)/2))-(W41/30.42)+(F$19/D$5)</f>
        <v>29.497550908288524</v>
      </c>
      <c r="I41" s="111">
        <f>M41-(W41/30.42)</f>
        <v>29.559002002676515</v>
      </c>
      <c r="J41" s="76">
        <f>I10*K41*30.42</f>
        <v>36712.186914448415</v>
      </c>
      <c r="K41" s="76">
        <f>IF($H$5&gt;0,K10+K$26+K$34+K$35+K$36+K$15+K$16+K$17+K$18+K$20,"")</f>
        <v>75.427734456049507</v>
      </c>
      <c r="L41" s="76">
        <f>I10*M41*30.42</f>
        <v>27266.957454742715</v>
      </c>
      <c r="M41" s="111">
        <f>IF($H$5&gt;0,M10+M$26+M$34+M$35+M$36+M$15+M$16+M$17+M$18+M$20,"")</f>
        <v>56.021855388606824</v>
      </c>
      <c r="N41" s="76">
        <f>I10*O41*30.42</f>
        <v>7364.7527797616094</v>
      </c>
      <c r="O41" s="111">
        <f>IF($H$5&gt;0,O$26+O$34+O$35,"")</f>
        <v>15.131395421929669</v>
      </c>
      <c r="P41" s="76">
        <f>I10*Q41*30.42</f>
        <v>2080.4766799440872</v>
      </c>
      <c r="Q41" s="111">
        <f>K36</f>
        <v>4.2744836455129995</v>
      </c>
      <c r="R41" s="112">
        <f>I10*G41*30.42</f>
        <v>36652.367825058034</v>
      </c>
      <c r="S41" s="283"/>
      <c r="T41" s="76">
        <f>(D41+E41+H41)*30.42</f>
        <v>1485.7729890661269</v>
      </c>
      <c r="U41" s="76">
        <f>(I41+O41+Q41)*30.42</f>
        <v>1489.5116821530257</v>
      </c>
      <c r="V41" s="113">
        <f>(U41-T41)/T41</f>
        <v>2.5163286144061292E-3</v>
      </c>
      <c r="W41" s="229">
        <v>805</v>
      </c>
    </row>
    <row r="42" spans="1:990" ht="14.1" customHeight="1">
      <c r="A42" s="108" t="s">
        <v>210</v>
      </c>
      <c r="B42" s="246" t="s">
        <v>137</v>
      </c>
      <c r="C42" s="76">
        <f>IF($D$5&gt;0,G11+0.5*(G$26+G$34+G$35)+G$15+G$16+G$17+G$18+G$19+G$20,"")</f>
        <v>72.857182729458813</v>
      </c>
      <c r="D42" s="114">
        <f>D40</f>
        <v>15.069944047977796</v>
      </c>
      <c r="E42" s="110">
        <f>G36</f>
        <v>4.2744836455129995</v>
      </c>
      <c r="F42" s="76">
        <f>C11*G42*30.42</f>
        <v>92557.508639182197</v>
      </c>
      <c r="G42" s="76">
        <f>IF($D$5&gt;0,G11+G$26+G$34+G$35+G$36+G$15+G$16+G$17+G$18+G$20,"")+(F$19/D$5)</f>
        <v>92.201610422949599</v>
      </c>
      <c r="H42" s="76">
        <f>(G11+G$15+G$16+G$17+G$18+G$20+((G$26+G$34+G$35)/2))-(W42/30.42)+(F$19/D$5)</f>
        <v>29.497550908288517</v>
      </c>
      <c r="I42" s="111">
        <f>M42-(W42/30.42)</f>
        <v>29.559002002676522</v>
      </c>
      <c r="J42" s="76">
        <f>I11*K42*30.42</f>
        <v>92680.885511049855</v>
      </c>
      <c r="K42" s="76">
        <f>IF($H$5&gt;0,K11+K$26+K$34+K$35+K$36+K$15+K$16+K$17+K$18+K$20,"")</f>
        <v>92.324512891289473</v>
      </c>
      <c r="L42" s="76">
        <f>I11*M42*30.42</f>
        <v>73200.099750406865</v>
      </c>
      <c r="M42" s="111">
        <f>IF($H$5&gt;0,M11+M$26+M$34+M$35+M$36+M$15+M$16+M$17+M$18+M$20,"")</f>
        <v>72.918633823846804</v>
      </c>
      <c r="N42" s="76">
        <f>I11*O42*30.42</f>
        <v>15189.802608258318</v>
      </c>
      <c r="O42" s="111">
        <f>IF($H$5&gt;0,O$26+O$34+O$35,"")</f>
        <v>15.131395421929669</v>
      </c>
      <c r="P42" s="76">
        <f>I11*Q42*30.42</f>
        <v>4290.9831523846797</v>
      </c>
      <c r="Q42" s="111">
        <f>K36</f>
        <v>4.2744836455129995</v>
      </c>
      <c r="R42" s="112">
        <f>I11*G42*30.42</f>
        <v>92557.508639182197</v>
      </c>
      <c r="S42" s="283"/>
      <c r="T42" s="76">
        <f>(D42+E42+H42)*30.42</f>
        <v>1485.7729890661267</v>
      </c>
      <c r="U42" s="76">
        <f>(I42+O42+Q42)*30.42</f>
        <v>1489.511682153026</v>
      </c>
      <c r="V42" s="113">
        <f>(U42-T42)/T42</f>
        <v>2.5163286144064359E-3</v>
      </c>
      <c r="W42" s="229">
        <v>1319</v>
      </c>
    </row>
    <row r="43" spans="1:990" ht="14.1" customHeight="1">
      <c r="A43" s="108" t="s">
        <v>211</v>
      </c>
      <c r="B43" s="246" t="s">
        <v>139</v>
      </c>
      <c r="C43" s="76">
        <f>IF($D$5&gt;0,G12+0.5*(G$26+G$34+G$35)+G$15+G$16+G$17+G$18+G$19+G$20,"")</f>
        <v>90.477169580214891</v>
      </c>
      <c r="D43" s="109">
        <f>D40</f>
        <v>15.069944047977796</v>
      </c>
      <c r="E43" s="110">
        <f>G36</f>
        <v>4.2744836455129995</v>
      </c>
      <c r="F43" s="76">
        <f>C12*G43*30.42</f>
        <v>73497.005759454798</v>
      </c>
      <c r="G43" s="115">
        <f>IF($D$5&gt;0,G12+G$26+G$34+G$35+G$36+G$15+G$16+G$17+G$18+G$20,"")+(F$19/D$5)</f>
        <v>109.82159727370568</v>
      </c>
      <c r="H43" s="76">
        <f>(G12+G$15+G$16+G$17+G$18+G$20+((G$26+G$34+G$35)/2))-(W43/30.42)+(F$19/D$5)</f>
        <v>29.497550908288531</v>
      </c>
      <c r="I43" s="116">
        <f>M43-(W43/30.42)</f>
        <v>29.559002002676522</v>
      </c>
      <c r="J43" s="76">
        <f>I12*K43*30.42</f>
        <v>73579.25700736657</v>
      </c>
      <c r="K43" s="76">
        <f>IF($H$5&gt;0,K12+K$26+K$34+K$35+K$36+K$15+K$16+K$17+K$18+K$20,"")</f>
        <v>109.94449974204555</v>
      </c>
      <c r="L43" s="76">
        <f>I12*M43*30.42</f>
        <v>60592.066500271234</v>
      </c>
      <c r="M43" s="111">
        <f>IF($H$5&gt;0,M12+M$26+M$34+M$35+M$36+M$15+M$16+M$17+M$18+M$20,"")</f>
        <v>90.538620674602882</v>
      </c>
      <c r="N43" s="76">
        <f>I12*O43*30.42</f>
        <v>10126.535072172212</v>
      </c>
      <c r="O43" s="111">
        <f>IF($H$5&gt;0,O$26+O$34+O$35,"")</f>
        <v>15.131395421929669</v>
      </c>
      <c r="P43" s="76">
        <f>I12*Q43*30.42</f>
        <v>2860.6554349231201</v>
      </c>
      <c r="Q43" s="111">
        <f>K36</f>
        <v>4.2744836455129995</v>
      </c>
      <c r="R43" s="112">
        <f>I12*G43*30.42</f>
        <v>73497.005759454798</v>
      </c>
      <c r="S43" s="283"/>
      <c r="T43" s="76">
        <f>(D43+E43+H43)*30.42</f>
        <v>1485.7729890661271</v>
      </c>
      <c r="U43" s="76">
        <f>(I43+O43+Q43)*30.42</f>
        <v>1489.511682153026</v>
      </c>
      <c r="V43" s="113">
        <f>(U43-T43)/T43</f>
        <v>2.5163286144061288E-3</v>
      </c>
      <c r="W43" s="229">
        <v>1855</v>
      </c>
    </row>
    <row r="44" spans="1:990" ht="14.1" customHeight="1">
      <c r="A44" s="108" t="s">
        <v>212</v>
      </c>
      <c r="B44" s="246" t="s">
        <v>141</v>
      </c>
      <c r="C44" s="76">
        <f>IF($D$5&gt;0,G13+0.5*(G$26+G$34+G$35)+G$15+G$16+G$17+G$18+G$19+G$20,"")</f>
        <v>98.399589041095894</v>
      </c>
      <c r="D44" s="109">
        <f>D40</f>
        <v>15.069944047977796</v>
      </c>
      <c r="E44" s="110">
        <f>G36</f>
        <v>4.2744836455129995</v>
      </c>
      <c r="F44" s="117">
        <f>C13*G44*30.42</f>
        <v>28654.183912529017</v>
      </c>
      <c r="G44" s="76">
        <f>IF($D$5&gt;0,G13+G$26+G$34+G$35+G$36+G$15+G$16+G$17+G$18+G$20,"")+(F$19/D$5)</f>
        <v>117.74401673458668</v>
      </c>
      <c r="H44" s="118">
        <f>(G13+G$15+G$16+G$17+G$18+G$20+((G$26+G$34+G$35)/2))-(W44/30.42)+(F$19/D$5)</f>
        <v>29.497550908288531</v>
      </c>
      <c r="I44" s="111">
        <f>M44-(W44/30.42)</f>
        <v>29.559002002676522</v>
      </c>
      <c r="J44" s="119">
        <f>I13*K44*30.42</f>
        <v>28684.093457224208</v>
      </c>
      <c r="K44" s="76">
        <f>IF($H$5&gt;0,K13+K$26+K$34+K$35+K$36+K$15+K$16+K$17+K$18+K$20,"")</f>
        <v>117.86691920292655</v>
      </c>
      <c r="L44" s="76">
        <f>I13*M44*30.42</f>
        <v>23961.478727371359</v>
      </c>
      <c r="M44" s="111">
        <f>IF($H$5&gt;0,M13+M$26+M$34+M$35+M$36+M$15+M$16+M$17+M$18+M$20,"")</f>
        <v>98.461040135483884</v>
      </c>
      <c r="N44" s="76">
        <f>I13*O44*30.42</f>
        <v>3682.3763898808047</v>
      </c>
      <c r="O44" s="111">
        <f>IF($H$5&gt;0,O$26+O$34+O$35,"")</f>
        <v>15.131395421929669</v>
      </c>
      <c r="P44" s="76">
        <f>I13*Q44*30.42</f>
        <v>1040.2383399720436</v>
      </c>
      <c r="Q44" s="111">
        <f>K36</f>
        <v>4.2744836455129995</v>
      </c>
      <c r="R44" s="120">
        <f>I13*G44*30.42</f>
        <v>28654.183912529017</v>
      </c>
      <c r="S44" s="283"/>
      <c r="T44" s="76">
        <f>(D44+E44+H44)*30.42</f>
        <v>1485.7729890661271</v>
      </c>
      <c r="U44" s="76">
        <f>(I44+O44+Q44)*30.42</f>
        <v>1489.511682153026</v>
      </c>
      <c r="V44" s="113">
        <f>(U44-T44)/T44</f>
        <v>2.5163286144061288E-3</v>
      </c>
      <c r="W44" s="229">
        <v>2096</v>
      </c>
    </row>
    <row r="45" spans="1:990" ht="14.1" customHeight="1">
      <c r="A45" s="121" t="s">
        <v>213</v>
      </c>
      <c r="B45" s="122" t="s">
        <v>214</v>
      </c>
      <c r="C45" s="275"/>
      <c r="D45" s="275"/>
      <c r="E45" s="275"/>
      <c r="F45" s="276">
        <f>SUM(F40:F44)</f>
        <v>231361.06613622405</v>
      </c>
      <c r="G45" s="123"/>
      <c r="H45" s="73">
        <v>29.49</v>
      </c>
      <c r="I45" s="123"/>
      <c r="J45" s="276">
        <f>SUM(J40:J44)</f>
        <v>231656.42289008904</v>
      </c>
      <c r="K45" s="124"/>
      <c r="L45" s="277">
        <f>SUM(L40:L44)</f>
        <v>185020.60243279219</v>
      </c>
      <c r="M45" s="125"/>
      <c r="N45" s="278">
        <f>SUM(N40:N44)</f>
        <v>36363.466850072946</v>
      </c>
      <c r="O45" s="125"/>
      <c r="P45" s="280">
        <f>SUM(P40:P44)</f>
        <v>10272.353607223931</v>
      </c>
      <c r="Q45" s="126"/>
      <c r="R45" s="127">
        <f>SUM(R40:R44)</f>
        <v>231361.06613622405</v>
      </c>
      <c r="S45" s="128">
        <f>(J45/R45)-1</f>
        <v>1.2766052594652688E-3</v>
      </c>
      <c r="T45" s="288" t="s">
        <v>215</v>
      </c>
      <c r="U45" s="288"/>
      <c r="V45" s="288"/>
      <c r="W45" s="289">
        <v>38.5</v>
      </c>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c r="IV45" s="33"/>
      <c r="IW45" s="33"/>
      <c r="IX45" s="33"/>
      <c r="IY45" s="33"/>
      <c r="IZ45" s="33"/>
      <c r="JA45" s="33"/>
      <c r="JB45" s="33"/>
      <c r="JC45" s="33"/>
      <c r="JD45" s="33"/>
      <c r="JE45" s="33"/>
      <c r="JF45" s="33"/>
      <c r="JG45" s="33"/>
      <c r="JH45" s="33"/>
      <c r="JI45" s="33"/>
      <c r="JJ45" s="33"/>
      <c r="JK45" s="33"/>
      <c r="JL45" s="33"/>
      <c r="JM45" s="33"/>
      <c r="JN45" s="33"/>
      <c r="JO45" s="33"/>
      <c r="JP45" s="33"/>
      <c r="JQ45" s="33"/>
      <c r="JR45" s="33"/>
      <c r="JS45" s="33"/>
      <c r="JT45" s="33"/>
      <c r="JU45" s="33"/>
      <c r="JV45" s="33"/>
      <c r="JW45" s="33"/>
      <c r="JX45" s="33"/>
      <c r="JY45" s="33"/>
      <c r="JZ45" s="33"/>
      <c r="KA45" s="33"/>
      <c r="KB45" s="33"/>
      <c r="KC45" s="33"/>
      <c r="KD45" s="33"/>
      <c r="KE45" s="33"/>
      <c r="KF45" s="33"/>
      <c r="KG45" s="33"/>
      <c r="KH45" s="33"/>
      <c r="KI45" s="33"/>
      <c r="KJ45" s="33"/>
      <c r="KK45" s="33"/>
      <c r="KL45" s="33"/>
      <c r="KM45" s="33"/>
      <c r="KN45" s="33"/>
      <c r="KO45" s="33"/>
      <c r="KP45" s="33"/>
      <c r="KQ45" s="33"/>
      <c r="KR45" s="33"/>
      <c r="KS45" s="33"/>
      <c r="KT45" s="33"/>
      <c r="KU45" s="33"/>
      <c r="KV45" s="33"/>
      <c r="KW45" s="33"/>
      <c r="KX45" s="33"/>
      <c r="KY45" s="33"/>
      <c r="KZ45" s="33"/>
      <c r="LA45" s="33"/>
      <c r="LB45" s="33"/>
      <c r="LC45" s="33"/>
      <c r="LD45" s="33"/>
      <c r="LE45" s="33"/>
      <c r="LF45" s="33"/>
      <c r="LG45" s="33"/>
      <c r="LH45" s="33"/>
      <c r="LI45" s="33"/>
      <c r="LJ45" s="33"/>
      <c r="LK45" s="33"/>
      <c r="LL45" s="33"/>
      <c r="LM45" s="33"/>
      <c r="LN45" s="33"/>
      <c r="LO45" s="33"/>
      <c r="LP45" s="33"/>
      <c r="LQ45" s="33"/>
      <c r="LR45" s="33"/>
      <c r="LS45" s="33"/>
      <c r="LT45" s="33"/>
      <c r="LU45" s="33"/>
      <c r="LV45" s="33"/>
      <c r="LW45" s="33"/>
      <c r="LX45" s="33"/>
      <c r="LY45" s="33"/>
      <c r="LZ45" s="33"/>
      <c r="MA45" s="33"/>
      <c r="MB45" s="33"/>
      <c r="MC45" s="33"/>
      <c r="MD45" s="33"/>
      <c r="ME45" s="33"/>
      <c r="MF45" s="33"/>
      <c r="MG45" s="33"/>
      <c r="MH45" s="33"/>
      <c r="MI45" s="33"/>
      <c r="MJ45" s="33"/>
      <c r="MK45" s="33"/>
      <c r="ML45" s="33"/>
      <c r="MM45" s="33"/>
      <c r="MN45" s="33"/>
      <c r="MO45" s="33"/>
      <c r="MP45" s="33"/>
      <c r="MQ45" s="33"/>
      <c r="MR45" s="33"/>
      <c r="MS45" s="33"/>
      <c r="MT45" s="33"/>
      <c r="MU45" s="33"/>
      <c r="MV45" s="33"/>
      <c r="MW45" s="33"/>
      <c r="MX45" s="33"/>
      <c r="MY45" s="33"/>
      <c r="MZ45" s="33"/>
      <c r="NA45" s="33"/>
      <c r="NB45" s="33"/>
      <c r="NC45" s="33"/>
      <c r="ND45" s="33"/>
      <c r="NE45" s="33"/>
      <c r="NF45" s="33"/>
      <c r="NG45" s="33"/>
      <c r="NH45" s="33"/>
      <c r="NI45" s="33"/>
      <c r="NJ45" s="33"/>
      <c r="NK45" s="33"/>
      <c r="NL45" s="33"/>
      <c r="NM45" s="33"/>
      <c r="NN45" s="33"/>
      <c r="NO45" s="33"/>
      <c r="NP45" s="33"/>
      <c r="NQ45" s="33"/>
      <c r="NR45" s="33"/>
      <c r="NS45" s="33"/>
      <c r="NT45" s="33"/>
      <c r="NU45" s="33"/>
      <c r="NV45" s="33"/>
      <c r="NW45" s="33"/>
      <c r="NX45" s="33"/>
      <c r="NY45" s="33"/>
      <c r="NZ45" s="33"/>
      <c r="OA45" s="33"/>
      <c r="OB45" s="33"/>
      <c r="OC45" s="33"/>
      <c r="OD45" s="33"/>
      <c r="OE45" s="33"/>
      <c r="OF45" s="33"/>
      <c r="OG45" s="33"/>
      <c r="OH45" s="33"/>
      <c r="OI45" s="33"/>
      <c r="OJ45" s="33"/>
      <c r="OK45" s="33"/>
      <c r="OL45" s="33"/>
      <c r="OM45" s="33"/>
      <c r="ON45" s="33"/>
      <c r="OO45" s="33"/>
      <c r="OP45" s="33"/>
      <c r="OQ45" s="33"/>
      <c r="OR45" s="33"/>
      <c r="OS45" s="33"/>
      <c r="OT45" s="33"/>
      <c r="OU45" s="33"/>
      <c r="OV45" s="33"/>
      <c r="OW45" s="33"/>
      <c r="OX45" s="33"/>
      <c r="OY45" s="33"/>
      <c r="OZ45" s="33"/>
      <c r="PA45" s="33"/>
      <c r="PB45" s="33"/>
      <c r="PC45" s="33"/>
      <c r="PD45" s="33"/>
      <c r="PE45" s="33"/>
      <c r="PF45" s="33"/>
      <c r="PG45" s="33"/>
      <c r="PH45" s="33"/>
      <c r="PI45" s="33"/>
      <c r="PJ45" s="33"/>
      <c r="PK45" s="33"/>
      <c r="PL45" s="33"/>
      <c r="PM45" s="33"/>
      <c r="PN45" s="33"/>
      <c r="PO45" s="33"/>
      <c r="PP45" s="33"/>
      <c r="PQ45" s="33"/>
      <c r="PR45" s="33"/>
      <c r="PS45" s="33"/>
      <c r="PT45" s="33"/>
      <c r="PU45" s="33"/>
      <c r="PV45" s="33"/>
      <c r="PW45" s="33"/>
      <c r="PX45" s="33"/>
      <c r="PY45" s="33"/>
      <c r="PZ45" s="33"/>
      <c r="QA45" s="33"/>
      <c r="QB45" s="33"/>
      <c r="QC45" s="33"/>
      <c r="QD45" s="33"/>
      <c r="QE45" s="33"/>
      <c r="QF45" s="33"/>
      <c r="QG45" s="33"/>
      <c r="QH45" s="33"/>
      <c r="QI45" s="33"/>
      <c r="QJ45" s="33"/>
      <c r="QK45" s="33"/>
      <c r="QL45" s="33"/>
      <c r="QM45" s="33"/>
      <c r="QN45" s="33"/>
      <c r="QO45" s="33"/>
      <c r="QP45" s="33"/>
      <c r="QQ45" s="33"/>
      <c r="QR45" s="33"/>
      <c r="QS45" s="33"/>
      <c r="QT45" s="33"/>
      <c r="QU45" s="33"/>
      <c r="QV45" s="33"/>
      <c r="QW45" s="33"/>
      <c r="QX45" s="33"/>
      <c r="QY45" s="33"/>
      <c r="QZ45" s="33"/>
      <c r="RA45" s="33"/>
      <c r="RB45" s="33"/>
      <c r="RC45" s="33"/>
      <c r="RD45" s="33"/>
      <c r="RE45" s="33"/>
      <c r="RF45" s="33"/>
      <c r="RG45" s="33"/>
      <c r="RH45" s="33"/>
      <c r="RI45" s="33"/>
      <c r="RJ45" s="33"/>
      <c r="RK45" s="33"/>
      <c r="RL45" s="33"/>
      <c r="RM45" s="33"/>
      <c r="RN45" s="33"/>
      <c r="RO45" s="33"/>
      <c r="RP45" s="33"/>
      <c r="RQ45" s="33"/>
      <c r="RR45" s="33"/>
      <c r="RS45" s="33"/>
      <c r="RT45" s="33"/>
      <c r="RU45" s="33"/>
      <c r="RV45" s="33"/>
      <c r="RW45" s="33"/>
      <c r="RX45" s="33"/>
      <c r="RY45" s="33"/>
      <c r="RZ45" s="33"/>
      <c r="SA45" s="33"/>
      <c r="SB45" s="33"/>
      <c r="SC45" s="33"/>
      <c r="SD45" s="33"/>
      <c r="SE45" s="33"/>
      <c r="SF45" s="33"/>
      <c r="SG45" s="33"/>
      <c r="SH45" s="33"/>
      <c r="SI45" s="33"/>
      <c r="SJ45" s="33"/>
      <c r="SK45" s="33"/>
      <c r="SL45" s="33"/>
      <c r="SM45" s="33"/>
      <c r="SN45" s="33"/>
      <c r="SO45" s="33"/>
      <c r="SP45" s="33"/>
      <c r="SQ45" s="33"/>
      <c r="SR45" s="33"/>
      <c r="SS45" s="33"/>
      <c r="ST45" s="33"/>
      <c r="SU45" s="33"/>
      <c r="SV45" s="33"/>
      <c r="SW45" s="33"/>
      <c r="SX45" s="33"/>
      <c r="SY45" s="33"/>
      <c r="SZ45" s="33"/>
      <c r="TA45" s="33"/>
      <c r="TB45" s="33"/>
      <c r="TC45" s="33"/>
      <c r="TD45" s="33"/>
      <c r="TE45" s="33"/>
      <c r="TF45" s="33"/>
      <c r="TG45" s="33"/>
      <c r="TH45" s="33"/>
      <c r="TI45" s="33"/>
      <c r="TJ45" s="33"/>
      <c r="TK45" s="33"/>
      <c r="TL45" s="33"/>
      <c r="TM45" s="33"/>
      <c r="TN45" s="33"/>
      <c r="TO45" s="33"/>
      <c r="TP45" s="33"/>
      <c r="TQ45" s="33"/>
      <c r="TR45" s="33"/>
      <c r="TS45" s="33"/>
      <c r="TT45" s="33"/>
      <c r="TU45" s="33"/>
      <c r="TV45" s="33"/>
      <c r="TW45" s="33"/>
      <c r="TX45" s="33"/>
      <c r="TY45" s="33"/>
      <c r="TZ45" s="33"/>
      <c r="UA45" s="33"/>
      <c r="UB45" s="33"/>
      <c r="UC45" s="33"/>
      <c r="UD45" s="33"/>
      <c r="UE45" s="33"/>
      <c r="UF45" s="33"/>
      <c r="UG45" s="33"/>
      <c r="UH45" s="33"/>
      <c r="UI45" s="33"/>
      <c r="UJ45" s="33"/>
      <c r="UK45" s="33"/>
      <c r="UL45" s="33"/>
      <c r="UM45" s="33"/>
      <c r="UN45" s="33"/>
      <c r="UO45" s="33"/>
      <c r="UP45" s="33"/>
      <c r="UQ45" s="33"/>
      <c r="UR45" s="33"/>
      <c r="US45" s="33"/>
      <c r="UT45" s="33"/>
      <c r="UU45" s="33"/>
      <c r="UV45" s="33"/>
      <c r="UW45" s="33"/>
      <c r="UX45" s="33"/>
      <c r="UY45" s="33"/>
      <c r="UZ45" s="33"/>
      <c r="VA45" s="33"/>
      <c r="VB45" s="33"/>
      <c r="VC45" s="33"/>
      <c r="VD45" s="33"/>
      <c r="VE45" s="33"/>
      <c r="VF45" s="33"/>
      <c r="VG45" s="33"/>
      <c r="VH45" s="33"/>
      <c r="VI45" s="33"/>
      <c r="VJ45" s="33"/>
      <c r="VK45" s="33"/>
      <c r="VL45" s="33"/>
      <c r="VM45" s="33"/>
      <c r="VN45" s="33"/>
      <c r="VO45" s="33"/>
      <c r="VP45" s="33"/>
      <c r="VQ45" s="33"/>
      <c r="VR45" s="33"/>
      <c r="VS45" s="33"/>
      <c r="VT45" s="33"/>
      <c r="VU45" s="33"/>
      <c r="VV45" s="33"/>
      <c r="VW45" s="33"/>
      <c r="VX45" s="33"/>
      <c r="VY45" s="33"/>
      <c r="VZ45" s="33"/>
      <c r="WA45" s="33"/>
      <c r="WB45" s="33"/>
      <c r="WC45" s="33"/>
      <c r="WD45" s="33"/>
      <c r="WE45" s="33"/>
      <c r="WF45" s="33"/>
      <c r="WG45" s="33"/>
      <c r="WH45" s="33"/>
      <c r="WI45" s="33"/>
      <c r="WJ45" s="33"/>
      <c r="WK45" s="33"/>
      <c r="WL45" s="33"/>
      <c r="WM45" s="33"/>
      <c r="WN45" s="33"/>
      <c r="WO45" s="33"/>
      <c r="WP45" s="33"/>
      <c r="WQ45" s="33"/>
      <c r="WR45" s="33"/>
      <c r="WS45" s="33"/>
      <c r="WT45" s="33"/>
      <c r="WU45" s="33"/>
      <c r="WV45" s="33"/>
      <c r="WW45" s="33"/>
      <c r="WX45" s="33"/>
      <c r="WY45" s="33"/>
      <c r="WZ45" s="33"/>
      <c r="XA45" s="33"/>
      <c r="XB45" s="33"/>
      <c r="XC45" s="33"/>
      <c r="XD45" s="33"/>
      <c r="XE45" s="33"/>
      <c r="XF45" s="33"/>
      <c r="XG45" s="33"/>
      <c r="XH45" s="33"/>
      <c r="XI45" s="33"/>
      <c r="XJ45" s="33"/>
      <c r="XK45" s="33"/>
      <c r="XL45" s="33"/>
      <c r="XM45" s="33"/>
      <c r="XN45" s="33"/>
      <c r="XO45" s="33"/>
      <c r="XP45" s="33"/>
      <c r="XQ45" s="33"/>
      <c r="XR45" s="33"/>
      <c r="XS45" s="33"/>
      <c r="XT45" s="33"/>
      <c r="XU45" s="33"/>
      <c r="XV45" s="33"/>
      <c r="XW45" s="33"/>
      <c r="XX45" s="33"/>
      <c r="XY45" s="33"/>
      <c r="XZ45" s="33"/>
      <c r="YA45" s="33"/>
      <c r="YB45" s="33"/>
      <c r="YC45" s="33"/>
      <c r="YD45" s="33"/>
      <c r="YE45" s="33"/>
      <c r="YF45" s="33"/>
      <c r="YG45" s="33"/>
      <c r="YH45" s="33"/>
      <c r="YI45" s="33"/>
      <c r="YJ45" s="33"/>
      <c r="YK45" s="33"/>
      <c r="YL45" s="33"/>
      <c r="YM45" s="33"/>
      <c r="YN45" s="33"/>
      <c r="YO45" s="33"/>
      <c r="YP45" s="33"/>
      <c r="YQ45" s="33"/>
      <c r="YR45" s="33"/>
      <c r="YS45" s="33"/>
      <c r="YT45" s="33"/>
      <c r="YU45" s="33"/>
      <c r="YV45" s="33"/>
      <c r="YW45" s="33"/>
      <c r="YX45" s="33"/>
      <c r="YY45" s="33"/>
      <c r="YZ45" s="33"/>
      <c r="ZA45" s="33"/>
      <c r="ZB45" s="33"/>
      <c r="ZC45" s="33"/>
      <c r="ZD45" s="33"/>
      <c r="ZE45" s="33"/>
      <c r="ZF45" s="33"/>
      <c r="ZG45" s="33"/>
      <c r="ZH45" s="33"/>
      <c r="ZI45" s="33"/>
      <c r="ZJ45" s="33"/>
      <c r="ZK45" s="33"/>
      <c r="ZL45" s="33"/>
      <c r="ZM45" s="33"/>
      <c r="ZN45" s="33"/>
      <c r="ZO45" s="33"/>
      <c r="ZP45" s="33"/>
      <c r="ZQ45" s="33"/>
      <c r="ZR45" s="33"/>
      <c r="ZS45" s="33"/>
      <c r="ZT45" s="33"/>
      <c r="ZU45" s="33"/>
      <c r="ZV45" s="33"/>
      <c r="ZW45" s="33"/>
      <c r="ZX45" s="33"/>
      <c r="ZY45" s="33"/>
      <c r="ZZ45" s="33"/>
      <c r="AAA45" s="33"/>
      <c r="AAB45" s="33"/>
      <c r="AAC45" s="33"/>
      <c r="AAD45" s="33"/>
      <c r="AAE45" s="33"/>
      <c r="AAF45" s="33"/>
      <c r="AAG45" s="33"/>
      <c r="AAH45" s="33"/>
      <c r="AAI45" s="33"/>
      <c r="AAJ45" s="33"/>
      <c r="AAK45" s="33"/>
      <c r="AAL45" s="33"/>
      <c r="AAM45" s="33"/>
      <c r="AAN45" s="33"/>
      <c r="AAO45" s="33"/>
      <c r="AAP45" s="33"/>
      <c r="AAQ45" s="33"/>
      <c r="AAR45" s="33"/>
      <c r="AAS45" s="33"/>
      <c r="AAT45" s="33"/>
      <c r="AAU45" s="33"/>
      <c r="AAV45" s="33"/>
      <c r="AAW45" s="33"/>
      <c r="AAX45" s="33"/>
      <c r="AAY45" s="33"/>
      <c r="AAZ45" s="33"/>
      <c r="ABA45" s="33"/>
      <c r="ABB45" s="33"/>
      <c r="ABC45" s="33"/>
      <c r="ABD45" s="33"/>
      <c r="ABE45" s="33"/>
      <c r="ABF45" s="33"/>
      <c r="ABG45" s="33"/>
      <c r="ABH45" s="33"/>
      <c r="ABI45" s="33"/>
      <c r="ABJ45" s="33"/>
      <c r="ABK45" s="33"/>
      <c r="ABL45" s="33"/>
      <c r="ABM45" s="33"/>
      <c r="ABN45" s="33"/>
      <c r="ABO45" s="33"/>
      <c r="ABP45" s="33"/>
      <c r="ABQ45" s="33"/>
      <c r="ABR45" s="33"/>
      <c r="ABS45" s="33"/>
      <c r="ABT45" s="33"/>
      <c r="ABU45" s="33"/>
      <c r="ABV45" s="33"/>
      <c r="ABW45" s="33"/>
      <c r="ABX45" s="33"/>
      <c r="ABY45" s="33"/>
      <c r="ABZ45" s="33"/>
      <c r="ACA45" s="33"/>
      <c r="ACB45" s="33"/>
      <c r="ACC45" s="33"/>
      <c r="ACD45" s="33"/>
      <c r="ACE45" s="33"/>
      <c r="ACF45" s="33"/>
      <c r="ACG45" s="33"/>
      <c r="ACH45" s="33"/>
      <c r="ACI45" s="33"/>
      <c r="ACJ45" s="33"/>
      <c r="ACK45" s="33"/>
      <c r="ACL45" s="33"/>
      <c r="ACM45" s="33"/>
      <c r="ACN45" s="33"/>
      <c r="ACO45" s="33"/>
      <c r="ACP45" s="33"/>
      <c r="ACQ45" s="33"/>
      <c r="ACR45" s="33"/>
      <c r="ACS45" s="33"/>
      <c r="ACT45" s="33"/>
      <c r="ACU45" s="33"/>
      <c r="ACV45" s="33"/>
      <c r="ACW45" s="33"/>
      <c r="ACX45" s="33"/>
      <c r="ACY45" s="33"/>
      <c r="ACZ45" s="33"/>
      <c r="ADA45" s="33"/>
      <c r="ADB45" s="33"/>
      <c r="ADC45" s="33"/>
      <c r="ADD45" s="33"/>
      <c r="ADE45" s="33"/>
      <c r="ADF45" s="33"/>
      <c r="ADG45" s="33"/>
      <c r="ADH45" s="33"/>
      <c r="ADI45" s="33"/>
      <c r="ADJ45" s="33"/>
      <c r="ADK45" s="33"/>
      <c r="ADL45" s="33"/>
      <c r="ADM45" s="33"/>
      <c r="ADN45" s="33"/>
      <c r="ADO45" s="33"/>
      <c r="ADP45" s="33"/>
      <c r="ADQ45" s="33"/>
      <c r="ADR45" s="33"/>
      <c r="ADS45" s="33"/>
      <c r="ADT45" s="33"/>
      <c r="ADU45" s="33"/>
      <c r="ADV45" s="33"/>
      <c r="ADW45" s="33"/>
      <c r="ADX45" s="33"/>
      <c r="ADY45" s="33"/>
      <c r="ADZ45" s="33"/>
      <c r="AEA45" s="33"/>
      <c r="AEB45" s="33"/>
      <c r="AEC45" s="33"/>
      <c r="AED45" s="33"/>
      <c r="AEE45" s="33"/>
      <c r="AEF45" s="33"/>
      <c r="AEG45" s="33"/>
      <c r="AEH45" s="33"/>
      <c r="AEI45" s="33"/>
      <c r="AEJ45" s="33"/>
      <c r="AEK45" s="33"/>
      <c r="AEL45" s="33"/>
      <c r="AEM45" s="33"/>
      <c r="AEN45" s="33"/>
      <c r="AEO45" s="33"/>
      <c r="AEP45" s="33"/>
      <c r="AEQ45" s="33"/>
      <c r="AER45" s="33"/>
      <c r="AES45" s="33"/>
      <c r="AET45" s="33"/>
      <c r="AEU45" s="33"/>
      <c r="AEV45" s="33"/>
      <c r="AEW45" s="33"/>
      <c r="AEX45" s="33"/>
      <c r="AEY45" s="33"/>
      <c r="AEZ45" s="33"/>
      <c r="AFA45" s="33"/>
      <c r="AFB45" s="33"/>
      <c r="AFC45" s="33"/>
      <c r="AFD45" s="33"/>
      <c r="AFE45" s="33"/>
      <c r="AFF45" s="33"/>
      <c r="AFG45" s="33"/>
      <c r="AFH45" s="33"/>
      <c r="AFI45" s="33"/>
      <c r="AFJ45" s="33"/>
      <c r="AFK45" s="33"/>
      <c r="AFL45" s="33"/>
      <c r="AFM45" s="33"/>
      <c r="AFN45" s="33"/>
      <c r="AFO45" s="33"/>
      <c r="AFP45" s="33"/>
      <c r="AFQ45" s="33"/>
      <c r="AFR45" s="33"/>
      <c r="AFS45" s="33"/>
      <c r="AFT45" s="33"/>
      <c r="AFU45" s="33"/>
      <c r="AFV45" s="33"/>
      <c r="AFW45" s="33"/>
      <c r="AFX45" s="33"/>
      <c r="AFY45" s="33"/>
      <c r="AFZ45" s="33"/>
      <c r="AGA45" s="33"/>
      <c r="AGB45" s="33"/>
      <c r="AGC45" s="33"/>
      <c r="AGD45" s="33"/>
      <c r="AGE45" s="33"/>
      <c r="AGF45" s="33"/>
      <c r="AGG45" s="33"/>
      <c r="AGH45" s="33"/>
      <c r="AGI45" s="33"/>
      <c r="AGJ45" s="33"/>
      <c r="AGK45" s="33"/>
      <c r="AGL45" s="33"/>
      <c r="AGM45" s="33"/>
      <c r="AGN45" s="33"/>
      <c r="AGO45" s="33"/>
      <c r="AGP45" s="33"/>
      <c r="AGQ45" s="33"/>
      <c r="AGR45" s="33"/>
      <c r="AGS45" s="33"/>
      <c r="AGT45" s="33"/>
      <c r="AGU45" s="33"/>
      <c r="AGV45" s="33"/>
      <c r="AGW45" s="33"/>
      <c r="AGX45" s="33"/>
      <c r="AGY45" s="33"/>
      <c r="AGZ45" s="33"/>
      <c r="AHA45" s="33"/>
      <c r="AHB45" s="33"/>
      <c r="AHC45" s="33"/>
      <c r="AHD45" s="33"/>
      <c r="AHE45" s="33"/>
      <c r="AHF45" s="33"/>
      <c r="AHG45" s="33"/>
      <c r="AHH45" s="33"/>
      <c r="AHI45" s="33"/>
      <c r="AHJ45" s="33"/>
      <c r="AHK45" s="33"/>
      <c r="AHL45" s="33"/>
      <c r="AHM45" s="33"/>
      <c r="AHN45" s="33"/>
      <c r="AHO45" s="33"/>
      <c r="AHP45" s="33"/>
      <c r="AHQ45" s="33"/>
      <c r="AHR45" s="33"/>
      <c r="AHS45" s="33"/>
      <c r="AHT45" s="33"/>
      <c r="AHU45" s="33"/>
      <c r="AHV45" s="33"/>
      <c r="AHW45" s="33"/>
      <c r="AHX45" s="33"/>
      <c r="AHY45" s="33"/>
      <c r="AHZ45" s="33"/>
      <c r="AIA45" s="33"/>
      <c r="AIB45" s="33"/>
      <c r="AIC45" s="33"/>
      <c r="AID45" s="33"/>
      <c r="AIE45" s="33"/>
      <c r="AIF45" s="33"/>
      <c r="AIG45" s="33"/>
      <c r="AIH45" s="33"/>
      <c r="AII45" s="33"/>
      <c r="AIJ45" s="33"/>
      <c r="AIK45" s="33"/>
      <c r="AIL45" s="33"/>
      <c r="AIM45" s="33"/>
      <c r="AIN45" s="33"/>
      <c r="AIO45" s="33"/>
      <c r="AIP45" s="33"/>
      <c r="AIQ45" s="33"/>
      <c r="AIR45" s="33"/>
      <c r="AIS45" s="33"/>
      <c r="AIT45" s="33"/>
      <c r="AIU45" s="33"/>
      <c r="AIV45" s="33"/>
      <c r="AIW45" s="33"/>
      <c r="AIX45" s="33"/>
      <c r="AIY45" s="33"/>
      <c r="AIZ45" s="33"/>
      <c r="AJA45" s="33"/>
      <c r="AJB45" s="33"/>
      <c r="AJC45" s="33"/>
      <c r="AJD45" s="33"/>
      <c r="AJE45" s="33"/>
      <c r="AJF45" s="33"/>
      <c r="AJG45" s="33"/>
      <c r="AJH45" s="33"/>
      <c r="AJI45" s="33"/>
      <c r="AJJ45" s="33"/>
      <c r="AJK45" s="33"/>
      <c r="AJL45" s="33"/>
      <c r="AJM45" s="33"/>
      <c r="AJN45" s="33"/>
      <c r="AJO45" s="33"/>
      <c r="AJP45" s="33"/>
      <c r="AJQ45" s="33"/>
      <c r="AJR45" s="33"/>
      <c r="AJS45" s="33"/>
      <c r="AJT45" s="33"/>
      <c r="AJU45" s="33"/>
      <c r="AJV45" s="33"/>
      <c r="AJW45" s="33"/>
      <c r="AJX45" s="33"/>
      <c r="AJY45" s="33"/>
      <c r="AJZ45" s="33"/>
      <c r="AKA45" s="33"/>
      <c r="AKB45" s="33"/>
      <c r="AKC45" s="33"/>
      <c r="AKD45" s="33"/>
      <c r="AKE45" s="33"/>
      <c r="AKF45" s="33"/>
      <c r="AKG45" s="33"/>
      <c r="AKH45" s="33"/>
      <c r="AKI45" s="33"/>
      <c r="AKJ45" s="33"/>
      <c r="AKK45" s="33"/>
      <c r="AKL45" s="33"/>
      <c r="AKM45" s="33"/>
      <c r="AKN45" s="33"/>
      <c r="AKO45" s="33"/>
      <c r="AKP45" s="33"/>
      <c r="AKQ45" s="33"/>
      <c r="AKR45" s="33"/>
      <c r="AKS45" s="33"/>
      <c r="AKT45" s="33"/>
      <c r="AKU45" s="33"/>
      <c r="AKV45" s="33"/>
      <c r="AKW45" s="33"/>
      <c r="AKX45" s="33"/>
      <c r="AKY45" s="33"/>
      <c r="AKZ45" s="33"/>
      <c r="ALA45" s="33"/>
    </row>
    <row r="46" spans="1:990" ht="14.1" customHeight="1">
      <c r="A46" s="129" t="s">
        <v>216</v>
      </c>
      <c r="B46" s="245" t="s">
        <v>217</v>
      </c>
      <c r="C46" s="275"/>
      <c r="D46" s="275"/>
      <c r="E46" s="275"/>
      <c r="F46" s="276"/>
      <c r="G46" s="267"/>
      <c r="H46" s="267"/>
      <c r="I46" s="267"/>
      <c r="J46" s="276"/>
      <c r="K46" s="130">
        <f>IF('Anlage A'!F23&gt;0,M46+O46+Q46,0)</f>
        <v>0</v>
      </c>
      <c r="L46" s="277"/>
      <c r="M46" s="131">
        <f>IF('Anlage A'!F23&gt;0,((L45/30.42*365/H3)+(0.1*J8))/365/0.85,0)</f>
        <v>0</v>
      </c>
      <c r="N46" s="278"/>
      <c r="O46" s="131">
        <f>IF('Anlage A'!F23&gt;0,O44*H4/0.85,0)</f>
        <v>0</v>
      </c>
      <c r="P46" s="280"/>
      <c r="Q46" s="131">
        <f>IF('Anlage A'!F23&gt;0,Q44*H4/0.85,0)</f>
        <v>0</v>
      </c>
      <c r="R46" s="268"/>
      <c r="S46" s="268"/>
      <c r="T46" s="288"/>
      <c r="U46" s="288"/>
      <c r="V46" s="288"/>
      <c r="W46" s="289"/>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c r="IV46" s="33"/>
      <c r="IW46" s="33"/>
      <c r="IX46" s="33"/>
      <c r="IY46" s="33"/>
      <c r="IZ46" s="33"/>
      <c r="JA46" s="33"/>
      <c r="JB46" s="33"/>
      <c r="JC46" s="33"/>
      <c r="JD46" s="33"/>
      <c r="JE46" s="33"/>
      <c r="JF46" s="33"/>
      <c r="JG46" s="33"/>
      <c r="JH46" s="33"/>
      <c r="JI46" s="33"/>
      <c r="JJ46" s="33"/>
      <c r="JK46" s="33"/>
      <c r="JL46" s="33"/>
      <c r="JM46" s="33"/>
      <c r="JN46" s="33"/>
      <c r="JO46" s="33"/>
      <c r="JP46" s="33"/>
      <c r="JQ46" s="33"/>
      <c r="JR46" s="33"/>
      <c r="JS46" s="33"/>
      <c r="JT46" s="33"/>
      <c r="JU46" s="33"/>
      <c r="JV46" s="33"/>
      <c r="JW46" s="33"/>
      <c r="JX46" s="33"/>
      <c r="JY46" s="33"/>
      <c r="JZ46" s="33"/>
      <c r="KA46" s="33"/>
      <c r="KB46" s="33"/>
      <c r="KC46" s="33"/>
      <c r="KD46" s="33"/>
      <c r="KE46" s="33"/>
      <c r="KF46" s="33"/>
      <c r="KG46" s="33"/>
      <c r="KH46" s="33"/>
      <c r="KI46" s="33"/>
      <c r="KJ46" s="33"/>
      <c r="KK46" s="33"/>
      <c r="KL46" s="33"/>
      <c r="KM46" s="33"/>
      <c r="KN46" s="33"/>
      <c r="KO46" s="33"/>
      <c r="KP46" s="33"/>
      <c r="KQ46" s="33"/>
      <c r="KR46" s="33"/>
      <c r="KS46" s="33"/>
      <c r="KT46" s="33"/>
      <c r="KU46" s="33"/>
      <c r="KV46" s="33"/>
      <c r="KW46" s="33"/>
      <c r="KX46" s="33"/>
      <c r="KY46" s="33"/>
      <c r="KZ46" s="33"/>
      <c r="LA46" s="33"/>
      <c r="LB46" s="33"/>
      <c r="LC46" s="33"/>
      <c r="LD46" s="33"/>
      <c r="LE46" s="33"/>
      <c r="LF46" s="33"/>
      <c r="LG46" s="33"/>
      <c r="LH46" s="33"/>
      <c r="LI46" s="33"/>
      <c r="LJ46" s="33"/>
      <c r="LK46" s="33"/>
      <c r="LL46" s="33"/>
      <c r="LM46" s="33"/>
      <c r="LN46" s="33"/>
      <c r="LO46" s="33"/>
      <c r="LP46" s="33"/>
      <c r="LQ46" s="33"/>
      <c r="LR46" s="33"/>
      <c r="LS46" s="33"/>
      <c r="LT46" s="33"/>
      <c r="LU46" s="33"/>
      <c r="LV46" s="33"/>
      <c r="LW46" s="33"/>
      <c r="LX46" s="33"/>
      <c r="LY46" s="33"/>
      <c r="LZ46" s="33"/>
      <c r="MA46" s="33"/>
      <c r="MB46" s="33"/>
      <c r="MC46" s="33"/>
      <c r="MD46" s="33"/>
      <c r="ME46" s="33"/>
      <c r="MF46" s="33"/>
      <c r="MG46" s="33"/>
      <c r="MH46" s="33"/>
      <c r="MI46" s="33"/>
      <c r="MJ46" s="33"/>
      <c r="MK46" s="33"/>
      <c r="ML46" s="33"/>
      <c r="MM46" s="33"/>
      <c r="MN46" s="33"/>
      <c r="MO46" s="33"/>
      <c r="MP46" s="33"/>
      <c r="MQ46" s="33"/>
      <c r="MR46" s="33"/>
      <c r="MS46" s="33"/>
      <c r="MT46" s="33"/>
      <c r="MU46" s="33"/>
      <c r="MV46" s="33"/>
      <c r="MW46" s="33"/>
      <c r="MX46" s="33"/>
      <c r="MY46" s="33"/>
      <c r="MZ46" s="33"/>
      <c r="NA46" s="33"/>
      <c r="NB46" s="33"/>
      <c r="NC46" s="33"/>
      <c r="ND46" s="33"/>
      <c r="NE46" s="33"/>
      <c r="NF46" s="33"/>
      <c r="NG46" s="33"/>
      <c r="NH46" s="33"/>
      <c r="NI46" s="33"/>
      <c r="NJ46" s="33"/>
      <c r="NK46" s="33"/>
      <c r="NL46" s="33"/>
      <c r="NM46" s="33"/>
      <c r="NN46" s="33"/>
      <c r="NO46" s="33"/>
      <c r="NP46" s="33"/>
      <c r="NQ46" s="33"/>
      <c r="NR46" s="33"/>
      <c r="NS46" s="33"/>
      <c r="NT46" s="33"/>
      <c r="NU46" s="33"/>
      <c r="NV46" s="33"/>
      <c r="NW46" s="33"/>
      <c r="NX46" s="33"/>
      <c r="NY46" s="33"/>
      <c r="NZ46" s="33"/>
      <c r="OA46" s="33"/>
      <c r="OB46" s="33"/>
      <c r="OC46" s="33"/>
      <c r="OD46" s="33"/>
      <c r="OE46" s="33"/>
      <c r="OF46" s="33"/>
      <c r="OG46" s="33"/>
      <c r="OH46" s="33"/>
      <c r="OI46" s="33"/>
      <c r="OJ46" s="33"/>
      <c r="OK46" s="33"/>
      <c r="OL46" s="33"/>
      <c r="OM46" s="33"/>
      <c r="ON46" s="33"/>
      <c r="OO46" s="33"/>
      <c r="OP46" s="33"/>
      <c r="OQ46" s="33"/>
      <c r="OR46" s="33"/>
      <c r="OS46" s="33"/>
      <c r="OT46" s="33"/>
      <c r="OU46" s="33"/>
      <c r="OV46" s="33"/>
      <c r="OW46" s="33"/>
      <c r="OX46" s="33"/>
      <c r="OY46" s="33"/>
      <c r="OZ46" s="33"/>
      <c r="PA46" s="33"/>
      <c r="PB46" s="33"/>
      <c r="PC46" s="33"/>
      <c r="PD46" s="33"/>
      <c r="PE46" s="33"/>
      <c r="PF46" s="33"/>
      <c r="PG46" s="33"/>
      <c r="PH46" s="33"/>
      <c r="PI46" s="33"/>
      <c r="PJ46" s="33"/>
      <c r="PK46" s="33"/>
      <c r="PL46" s="33"/>
      <c r="PM46" s="33"/>
      <c r="PN46" s="33"/>
      <c r="PO46" s="33"/>
      <c r="PP46" s="33"/>
      <c r="PQ46" s="33"/>
      <c r="PR46" s="33"/>
      <c r="PS46" s="33"/>
      <c r="PT46" s="33"/>
      <c r="PU46" s="33"/>
      <c r="PV46" s="33"/>
      <c r="PW46" s="33"/>
      <c r="PX46" s="33"/>
      <c r="PY46" s="33"/>
      <c r="PZ46" s="33"/>
      <c r="QA46" s="33"/>
      <c r="QB46" s="33"/>
      <c r="QC46" s="33"/>
      <c r="QD46" s="33"/>
      <c r="QE46" s="33"/>
      <c r="QF46" s="33"/>
      <c r="QG46" s="33"/>
      <c r="QH46" s="33"/>
      <c r="QI46" s="33"/>
      <c r="QJ46" s="33"/>
      <c r="QK46" s="33"/>
      <c r="QL46" s="33"/>
      <c r="QM46" s="33"/>
      <c r="QN46" s="33"/>
      <c r="QO46" s="33"/>
      <c r="QP46" s="33"/>
      <c r="QQ46" s="33"/>
      <c r="QR46" s="33"/>
      <c r="QS46" s="33"/>
      <c r="QT46" s="33"/>
      <c r="QU46" s="33"/>
      <c r="QV46" s="33"/>
      <c r="QW46" s="33"/>
      <c r="QX46" s="33"/>
      <c r="QY46" s="33"/>
      <c r="QZ46" s="33"/>
      <c r="RA46" s="33"/>
      <c r="RB46" s="33"/>
      <c r="RC46" s="33"/>
      <c r="RD46" s="33"/>
      <c r="RE46" s="33"/>
      <c r="RF46" s="33"/>
      <c r="RG46" s="33"/>
      <c r="RH46" s="33"/>
      <c r="RI46" s="33"/>
      <c r="RJ46" s="33"/>
      <c r="RK46" s="33"/>
      <c r="RL46" s="33"/>
      <c r="RM46" s="33"/>
      <c r="RN46" s="33"/>
      <c r="RO46" s="33"/>
      <c r="RP46" s="33"/>
      <c r="RQ46" s="33"/>
      <c r="RR46" s="33"/>
      <c r="RS46" s="33"/>
      <c r="RT46" s="33"/>
      <c r="RU46" s="33"/>
      <c r="RV46" s="33"/>
      <c r="RW46" s="33"/>
      <c r="RX46" s="33"/>
      <c r="RY46" s="33"/>
      <c r="RZ46" s="33"/>
      <c r="SA46" s="33"/>
      <c r="SB46" s="33"/>
      <c r="SC46" s="33"/>
      <c r="SD46" s="33"/>
      <c r="SE46" s="33"/>
      <c r="SF46" s="33"/>
      <c r="SG46" s="33"/>
      <c r="SH46" s="33"/>
      <c r="SI46" s="33"/>
      <c r="SJ46" s="33"/>
      <c r="SK46" s="33"/>
      <c r="SL46" s="33"/>
      <c r="SM46" s="33"/>
      <c r="SN46" s="33"/>
      <c r="SO46" s="33"/>
      <c r="SP46" s="33"/>
      <c r="SQ46" s="33"/>
      <c r="SR46" s="33"/>
      <c r="SS46" s="33"/>
      <c r="ST46" s="33"/>
      <c r="SU46" s="33"/>
      <c r="SV46" s="33"/>
      <c r="SW46" s="33"/>
      <c r="SX46" s="33"/>
      <c r="SY46" s="33"/>
      <c r="SZ46" s="33"/>
      <c r="TA46" s="33"/>
      <c r="TB46" s="33"/>
      <c r="TC46" s="33"/>
      <c r="TD46" s="33"/>
      <c r="TE46" s="33"/>
      <c r="TF46" s="33"/>
      <c r="TG46" s="33"/>
      <c r="TH46" s="33"/>
      <c r="TI46" s="33"/>
      <c r="TJ46" s="33"/>
      <c r="TK46" s="33"/>
      <c r="TL46" s="33"/>
      <c r="TM46" s="33"/>
      <c r="TN46" s="33"/>
      <c r="TO46" s="33"/>
      <c r="TP46" s="33"/>
      <c r="TQ46" s="33"/>
      <c r="TR46" s="33"/>
      <c r="TS46" s="33"/>
      <c r="TT46" s="33"/>
      <c r="TU46" s="33"/>
      <c r="TV46" s="33"/>
      <c r="TW46" s="33"/>
      <c r="TX46" s="33"/>
      <c r="TY46" s="33"/>
      <c r="TZ46" s="33"/>
      <c r="UA46" s="33"/>
      <c r="UB46" s="33"/>
      <c r="UC46" s="33"/>
      <c r="UD46" s="33"/>
      <c r="UE46" s="33"/>
      <c r="UF46" s="33"/>
      <c r="UG46" s="33"/>
      <c r="UH46" s="33"/>
      <c r="UI46" s="33"/>
      <c r="UJ46" s="33"/>
      <c r="UK46" s="33"/>
      <c r="UL46" s="33"/>
      <c r="UM46" s="33"/>
      <c r="UN46" s="33"/>
      <c r="UO46" s="33"/>
      <c r="UP46" s="33"/>
      <c r="UQ46" s="33"/>
      <c r="UR46" s="33"/>
      <c r="US46" s="33"/>
      <c r="UT46" s="33"/>
      <c r="UU46" s="33"/>
      <c r="UV46" s="33"/>
      <c r="UW46" s="33"/>
      <c r="UX46" s="33"/>
      <c r="UY46" s="33"/>
      <c r="UZ46" s="33"/>
      <c r="VA46" s="33"/>
      <c r="VB46" s="33"/>
      <c r="VC46" s="33"/>
      <c r="VD46" s="33"/>
      <c r="VE46" s="33"/>
      <c r="VF46" s="33"/>
      <c r="VG46" s="33"/>
      <c r="VH46" s="33"/>
      <c r="VI46" s="33"/>
      <c r="VJ46" s="33"/>
      <c r="VK46" s="33"/>
      <c r="VL46" s="33"/>
      <c r="VM46" s="33"/>
      <c r="VN46" s="33"/>
      <c r="VO46" s="33"/>
      <c r="VP46" s="33"/>
      <c r="VQ46" s="33"/>
      <c r="VR46" s="33"/>
      <c r="VS46" s="33"/>
      <c r="VT46" s="33"/>
      <c r="VU46" s="33"/>
      <c r="VV46" s="33"/>
      <c r="VW46" s="33"/>
      <c r="VX46" s="33"/>
      <c r="VY46" s="33"/>
      <c r="VZ46" s="33"/>
      <c r="WA46" s="33"/>
      <c r="WB46" s="33"/>
      <c r="WC46" s="33"/>
      <c r="WD46" s="33"/>
      <c r="WE46" s="33"/>
      <c r="WF46" s="33"/>
      <c r="WG46" s="33"/>
      <c r="WH46" s="33"/>
      <c r="WI46" s="33"/>
      <c r="WJ46" s="33"/>
      <c r="WK46" s="33"/>
      <c r="WL46" s="33"/>
      <c r="WM46" s="33"/>
      <c r="WN46" s="33"/>
      <c r="WO46" s="33"/>
      <c r="WP46" s="33"/>
      <c r="WQ46" s="33"/>
      <c r="WR46" s="33"/>
      <c r="WS46" s="33"/>
      <c r="WT46" s="33"/>
      <c r="WU46" s="33"/>
      <c r="WV46" s="33"/>
      <c r="WW46" s="33"/>
      <c r="WX46" s="33"/>
      <c r="WY46" s="33"/>
      <c r="WZ46" s="33"/>
      <c r="XA46" s="33"/>
      <c r="XB46" s="33"/>
      <c r="XC46" s="33"/>
      <c r="XD46" s="33"/>
      <c r="XE46" s="33"/>
      <c r="XF46" s="33"/>
      <c r="XG46" s="33"/>
      <c r="XH46" s="33"/>
      <c r="XI46" s="33"/>
      <c r="XJ46" s="33"/>
      <c r="XK46" s="33"/>
      <c r="XL46" s="33"/>
      <c r="XM46" s="33"/>
      <c r="XN46" s="33"/>
      <c r="XO46" s="33"/>
      <c r="XP46" s="33"/>
      <c r="XQ46" s="33"/>
      <c r="XR46" s="33"/>
      <c r="XS46" s="33"/>
      <c r="XT46" s="33"/>
      <c r="XU46" s="33"/>
      <c r="XV46" s="33"/>
      <c r="XW46" s="33"/>
      <c r="XX46" s="33"/>
      <c r="XY46" s="33"/>
      <c r="XZ46" s="33"/>
      <c r="YA46" s="33"/>
      <c r="YB46" s="33"/>
      <c r="YC46" s="33"/>
      <c r="YD46" s="33"/>
      <c r="YE46" s="33"/>
      <c r="YF46" s="33"/>
      <c r="YG46" s="33"/>
      <c r="YH46" s="33"/>
      <c r="YI46" s="33"/>
      <c r="YJ46" s="33"/>
      <c r="YK46" s="33"/>
      <c r="YL46" s="33"/>
      <c r="YM46" s="33"/>
      <c r="YN46" s="33"/>
      <c r="YO46" s="33"/>
      <c r="YP46" s="33"/>
      <c r="YQ46" s="33"/>
      <c r="YR46" s="33"/>
      <c r="YS46" s="33"/>
      <c r="YT46" s="33"/>
      <c r="YU46" s="33"/>
      <c r="YV46" s="33"/>
      <c r="YW46" s="33"/>
      <c r="YX46" s="33"/>
      <c r="YY46" s="33"/>
      <c r="YZ46" s="33"/>
      <c r="ZA46" s="33"/>
      <c r="ZB46" s="33"/>
      <c r="ZC46" s="33"/>
      <c r="ZD46" s="33"/>
      <c r="ZE46" s="33"/>
      <c r="ZF46" s="33"/>
      <c r="ZG46" s="33"/>
      <c r="ZH46" s="33"/>
      <c r="ZI46" s="33"/>
      <c r="ZJ46" s="33"/>
      <c r="ZK46" s="33"/>
      <c r="ZL46" s="33"/>
      <c r="ZM46" s="33"/>
      <c r="ZN46" s="33"/>
      <c r="ZO46" s="33"/>
      <c r="ZP46" s="33"/>
      <c r="ZQ46" s="33"/>
      <c r="ZR46" s="33"/>
      <c r="ZS46" s="33"/>
      <c r="ZT46" s="33"/>
      <c r="ZU46" s="33"/>
      <c r="ZV46" s="33"/>
      <c r="ZW46" s="33"/>
      <c r="ZX46" s="33"/>
      <c r="ZY46" s="33"/>
      <c r="ZZ46" s="33"/>
      <c r="AAA46" s="33"/>
      <c r="AAB46" s="33"/>
      <c r="AAC46" s="33"/>
      <c r="AAD46" s="33"/>
      <c r="AAE46" s="33"/>
      <c r="AAF46" s="33"/>
      <c r="AAG46" s="33"/>
      <c r="AAH46" s="33"/>
      <c r="AAI46" s="33"/>
      <c r="AAJ46" s="33"/>
      <c r="AAK46" s="33"/>
      <c r="AAL46" s="33"/>
      <c r="AAM46" s="33"/>
      <c r="AAN46" s="33"/>
      <c r="AAO46" s="33"/>
      <c r="AAP46" s="33"/>
      <c r="AAQ46" s="33"/>
      <c r="AAR46" s="33"/>
      <c r="AAS46" s="33"/>
      <c r="AAT46" s="33"/>
      <c r="AAU46" s="33"/>
      <c r="AAV46" s="33"/>
      <c r="AAW46" s="33"/>
      <c r="AAX46" s="33"/>
      <c r="AAY46" s="33"/>
      <c r="AAZ46" s="33"/>
      <c r="ABA46" s="33"/>
      <c r="ABB46" s="33"/>
      <c r="ABC46" s="33"/>
      <c r="ABD46" s="33"/>
      <c r="ABE46" s="33"/>
      <c r="ABF46" s="33"/>
      <c r="ABG46" s="33"/>
      <c r="ABH46" s="33"/>
      <c r="ABI46" s="33"/>
      <c r="ABJ46" s="33"/>
      <c r="ABK46" s="33"/>
      <c r="ABL46" s="33"/>
      <c r="ABM46" s="33"/>
      <c r="ABN46" s="33"/>
      <c r="ABO46" s="33"/>
      <c r="ABP46" s="33"/>
      <c r="ABQ46" s="33"/>
      <c r="ABR46" s="33"/>
      <c r="ABS46" s="33"/>
      <c r="ABT46" s="33"/>
      <c r="ABU46" s="33"/>
      <c r="ABV46" s="33"/>
      <c r="ABW46" s="33"/>
      <c r="ABX46" s="33"/>
      <c r="ABY46" s="33"/>
      <c r="ABZ46" s="33"/>
      <c r="ACA46" s="33"/>
      <c r="ACB46" s="33"/>
      <c r="ACC46" s="33"/>
      <c r="ACD46" s="33"/>
      <c r="ACE46" s="33"/>
      <c r="ACF46" s="33"/>
      <c r="ACG46" s="33"/>
      <c r="ACH46" s="33"/>
      <c r="ACI46" s="33"/>
      <c r="ACJ46" s="33"/>
      <c r="ACK46" s="33"/>
      <c r="ACL46" s="33"/>
      <c r="ACM46" s="33"/>
      <c r="ACN46" s="33"/>
      <c r="ACO46" s="33"/>
      <c r="ACP46" s="33"/>
      <c r="ACQ46" s="33"/>
      <c r="ACR46" s="33"/>
      <c r="ACS46" s="33"/>
      <c r="ACT46" s="33"/>
      <c r="ACU46" s="33"/>
      <c r="ACV46" s="33"/>
      <c r="ACW46" s="33"/>
      <c r="ACX46" s="33"/>
      <c r="ACY46" s="33"/>
      <c r="ACZ46" s="33"/>
      <c r="ADA46" s="33"/>
      <c r="ADB46" s="33"/>
      <c r="ADC46" s="33"/>
      <c r="ADD46" s="33"/>
      <c r="ADE46" s="33"/>
      <c r="ADF46" s="33"/>
      <c r="ADG46" s="33"/>
      <c r="ADH46" s="33"/>
      <c r="ADI46" s="33"/>
      <c r="ADJ46" s="33"/>
      <c r="ADK46" s="33"/>
      <c r="ADL46" s="33"/>
      <c r="ADM46" s="33"/>
      <c r="ADN46" s="33"/>
      <c r="ADO46" s="33"/>
      <c r="ADP46" s="33"/>
      <c r="ADQ46" s="33"/>
      <c r="ADR46" s="33"/>
      <c r="ADS46" s="33"/>
      <c r="ADT46" s="33"/>
      <c r="ADU46" s="33"/>
      <c r="ADV46" s="33"/>
      <c r="ADW46" s="33"/>
      <c r="ADX46" s="33"/>
      <c r="ADY46" s="33"/>
      <c r="ADZ46" s="33"/>
      <c r="AEA46" s="33"/>
      <c r="AEB46" s="33"/>
      <c r="AEC46" s="33"/>
      <c r="AED46" s="33"/>
      <c r="AEE46" s="33"/>
      <c r="AEF46" s="33"/>
      <c r="AEG46" s="33"/>
      <c r="AEH46" s="33"/>
      <c r="AEI46" s="33"/>
      <c r="AEJ46" s="33"/>
      <c r="AEK46" s="33"/>
      <c r="AEL46" s="33"/>
      <c r="AEM46" s="33"/>
      <c r="AEN46" s="33"/>
      <c r="AEO46" s="33"/>
      <c r="AEP46" s="33"/>
      <c r="AEQ46" s="33"/>
      <c r="AER46" s="33"/>
      <c r="AES46" s="33"/>
      <c r="AET46" s="33"/>
      <c r="AEU46" s="33"/>
      <c r="AEV46" s="33"/>
      <c r="AEW46" s="33"/>
      <c r="AEX46" s="33"/>
      <c r="AEY46" s="33"/>
      <c r="AEZ46" s="33"/>
      <c r="AFA46" s="33"/>
      <c r="AFB46" s="33"/>
      <c r="AFC46" s="33"/>
      <c r="AFD46" s="33"/>
      <c r="AFE46" s="33"/>
      <c r="AFF46" s="33"/>
      <c r="AFG46" s="33"/>
      <c r="AFH46" s="33"/>
      <c r="AFI46" s="33"/>
      <c r="AFJ46" s="33"/>
      <c r="AFK46" s="33"/>
      <c r="AFL46" s="33"/>
      <c r="AFM46" s="33"/>
      <c r="AFN46" s="33"/>
      <c r="AFO46" s="33"/>
      <c r="AFP46" s="33"/>
      <c r="AFQ46" s="33"/>
      <c r="AFR46" s="33"/>
      <c r="AFS46" s="33"/>
      <c r="AFT46" s="33"/>
      <c r="AFU46" s="33"/>
      <c r="AFV46" s="33"/>
      <c r="AFW46" s="33"/>
      <c r="AFX46" s="33"/>
      <c r="AFY46" s="33"/>
      <c r="AFZ46" s="33"/>
      <c r="AGA46" s="33"/>
      <c r="AGB46" s="33"/>
      <c r="AGC46" s="33"/>
      <c r="AGD46" s="33"/>
      <c r="AGE46" s="33"/>
      <c r="AGF46" s="33"/>
      <c r="AGG46" s="33"/>
      <c r="AGH46" s="33"/>
      <c r="AGI46" s="33"/>
      <c r="AGJ46" s="33"/>
      <c r="AGK46" s="33"/>
      <c r="AGL46" s="33"/>
      <c r="AGM46" s="33"/>
      <c r="AGN46" s="33"/>
      <c r="AGO46" s="33"/>
      <c r="AGP46" s="33"/>
      <c r="AGQ46" s="33"/>
      <c r="AGR46" s="33"/>
      <c r="AGS46" s="33"/>
      <c r="AGT46" s="33"/>
      <c r="AGU46" s="33"/>
      <c r="AGV46" s="33"/>
      <c r="AGW46" s="33"/>
      <c r="AGX46" s="33"/>
      <c r="AGY46" s="33"/>
      <c r="AGZ46" s="33"/>
      <c r="AHA46" s="33"/>
      <c r="AHB46" s="33"/>
      <c r="AHC46" s="33"/>
      <c r="AHD46" s="33"/>
      <c r="AHE46" s="33"/>
      <c r="AHF46" s="33"/>
      <c r="AHG46" s="33"/>
      <c r="AHH46" s="33"/>
      <c r="AHI46" s="33"/>
      <c r="AHJ46" s="33"/>
      <c r="AHK46" s="33"/>
      <c r="AHL46" s="33"/>
      <c r="AHM46" s="33"/>
      <c r="AHN46" s="33"/>
      <c r="AHO46" s="33"/>
      <c r="AHP46" s="33"/>
      <c r="AHQ46" s="33"/>
      <c r="AHR46" s="33"/>
      <c r="AHS46" s="33"/>
      <c r="AHT46" s="33"/>
      <c r="AHU46" s="33"/>
      <c r="AHV46" s="33"/>
      <c r="AHW46" s="33"/>
      <c r="AHX46" s="33"/>
      <c r="AHY46" s="33"/>
      <c r="AHZ46" s="33"/>
      <c r="AIA46" s="33"/>
      <c r="AIB46" s="33"/>
      <c r="AIC46" s="33"/>
      <c r="AID46" s="33"/>
      <c r="AIE46" s="33"/>
      <c r="AIF46" s="33"/>
      <c r="AIG46" s="33"/>
      <c r="AIH46" s="33"/>
      <c r="AII46" s="33"/>
      <c r="AIJ46" s="33"/>
      <c r="AIK46" s="33"/>
      <c r="AIL46" s="33"/>
      <c r="AIM46" s="33"/>
      <c r="AIN46" s="33"/>
      <c r="AIO46" s="33"/>
      <c r="AIP46" s="33"/>
      <c r="AIQ46" s="33"/>
      <c r="AIR46" s="33"/>
      <c r="AIS46" s="33"/>
      <c r="AIT46" s="33"/>
      <c r="AIU46" s="33"/>
      <c r="AIV46" s="33"/>
      <c r="AIW46" s="33"/>
      <c r="AIX46" s="33"/>
      <c r="AIY46" s="33"/>
      <c r="AIZ46" s="33"/>
      <c r="AJA46" s="33"/>
      <c r="AJB46" s="33"/>
      <c r="AJC46" s="33"/>
      <c r="AJD46" s="33"/>
      <c r="AJE46" s="33"/>
      <c r="AJF46" s="33"/>
      <c r="AJG46" s="33"/>
      <c r="AJH46" s="33"/>
      <c r="AJI46" s="33"/>
      <c r="AJJ46" s="33"/>
      <c r="AJK46" s="33"/>
      <c r="AJL46" s="33"/>
      <c r="AJM46" s="33"/>
      <c r="AJN46" s="33"/>
      <c r="AJO46" s="33"/>
      <c r="AJP46" s="33"/>
      <c r="AJQ46" s="33"/>
      <c r="AJR46" s="33"/>
      <c r="AJS46" s="33"/>
      <c r="AJT46" s="33"/>
      <c r="AJU46" s="33"/>
      <c r="AJV46" s="33"/>
      <c r="AJW46" s="33"/>
      <c r="AJX46" s="33"/>
      <c r="AJY46" s="33"/>
      <c r="AJZ46" s="33"/>
      <c r="AKA46" s="33"/>
      <c r="AKB46" s="33"/>
      <c r="AKC46" s="33"/>
      <c r="AKD46" s="33"/>
      <c r="AKE46" s="33"/>
      <c r="AKF46" s="33"/>
      <c r="AKG46" s="33"/>
      <c r="AKH46" s="33"/>
      <c r="AKI46" s="33"/>
      <c r="AKJ46" s="33"/>
      <c r="AKK46" s="33"/>
      <c r="AKL46" s="33"/>
      <c r="AKM46" s="33"/>
      <c r="AKN46" s="33"/>
      <c r="AKO46" s="33"/>
      <c r="AKP46" s="33"/>
      <c r="AKQ46" s="33"/>
      <c r="AKR46" s="33"/>
      <c r="AKS46" s="33"/>
      <c r="AKT46" s="33"/>
      <c r="AKU46" s="33"/>
      <c r="AKV46" s="33"/>
      <c r="AKW46" s="33"/>
      <c r="AKX46" s="33"/>
      <c r="AKY46" s="33"/>
      <c r="AKZ46" s="33"/>
      <c r="ALA46" s="33"/>
    </row>
    <row r="47" spans="1:990" ht="14.1" customHeight="1">
      <c r="A47" s="129" t="s">
        <v>218</v>
      </c>
      <c r="B47" s="245" t="s">
        <v>219</v>
      </c>
      <c r="C47" s="275"/>
      <c r="D47" s="275"/>
      <c r="E47" s="275"/>
      <c r="F47" s="276"/>
      <c r="G47" s="267"/>
      <c r="H47" s="267"/>
      <c r="I47" s="267"/>
      <c r="J47" s="276"/>
      <c r="K47" s="130">
        <f>IF('Anlage A'!F23&gt;0,M47+O47+Q47,0)</f>
        <v>0</v>
      </c>
      <c r="L47" s="277"/>
      <c r="M47" s="131">
        <f>IF('Anlage A'!F23&gt;0,((L45/30.42*365/H3)+(0.2*J8))/365/0.85,0)</f>
        <v>0</v>
      </c>
      <c r="N47" s="279"/>
      <c r="O47" s="204">
        <f>IF('Anlage A'!F23&gt;0,O44*H4/0.85,0)</f>
        <v>0</v>
      </c>
      <c r="P47" s="281"/>
      <c r="Q47" s="204">
        <f>IF('Anlage A'!F23&gt;0,Q44*H4/0.85,0)</f>
        <v>0</v>
      </c>
      <c r="R47" s="269"/>
      <c r="S47" s="269"/>
      <c r="T47" s="288"/>
      <c r="U47" s="288"/>
      <c r="V47" s="288"/>
      <c r="W47" s="289"/>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c r="ES47" s="18"/>
      <c r="ET47" s="18"/>
      <c r="EU47" s="18"/>
      <c r="EV47" s="18"/>
      <c r="EW47" s="18"/>
      <c r="EX47" s="18"/>
      <c r="EY47" s="18"/>
      <c r="EZ47" s="18"/>
      <c r="FA47" s="18"/>
      <c r="FB47" s="18"/>
      <c r="FC47" s="18"/>
      <c r="FD47" s="18"/>
      <c r="FE47" s="18"/>
      <c r="FF47" s="18"/>
      <c r="FG47" s="18"/>
      <c r="FH47" s="18"/>
      <c r="FI47" s="18"/>
      <c r="FJ47" s="18"/>
      <c r="FK47" s="18"/>
      <c r="FL47" s="18"/>
      <c r="FM47" s="18"/>
      <c r="FN47" s="18"/>
      <c r="FO47" s="18"/>
      <c r="FP47" s="18"/>
      <c r="FQ47" s="18"/>
      <c r="FR47" s="18"/>
      <c r="FS47" s="18"/>
      <c r="FT47" s="18"/>
      <c r="FU47" s="18"/>
      <c r="FV47" s="18"/>
      <c r="FW47" s="18"/>
      <c r="FX47" s="18"/>
      <c r="FY47" s="18"/>
      <c r="FZ47" s="18"/>
      <c r="GA47" s="18"/>
      <c r="GB47" s="18"/>
      <c r="GC47" s="18"/>
      <c r="GD47" s="18"/>
      <c r="GE47" s="18"/>
      <c r="GF47" s="18"/>
      <c r="GG47" s="18"/>
      <c r="GH47" s="18"/>
      <c r="GI47" s="18"/>
      <c r="GJ47" s="18"/>
      <c r="GK47" s="18"/>
      <c r="GL47" s="18"/>
      <c r="GM47" s="18"/>
      <c r="GN47" s="18"/>
      <c r="GO47" s="18"/>
      <c r="GP47" s="18"/>
      <c r="GQ47" s="18"/>
      <c r="GR47" s="18"/>
      <c r="GS47" s="18"/>
      <c r="GT47" s="18"/>
      <c r="GU47" s="18"/>
      <c r="GV47" s="18"/>
      <c r="GW47" s="18"/>
      <c r="GX47" s="18"/>
      <c r="GY47" s="18"/>
      <c r="GZ47" s="18"/>
      <c r="HA47" s="18"/>
      <c r="HB47" s="18"/>
      <c r="HC47" s="18"/>
      <c r="HD47" s="18"/>
      <c r="HE47" s="18"/>
      <c r="HF47" s="18"/>
      <c r="HG47" s="18"/>
      <c r="HH47" s="18"/>
      <c r="HI47" s="18"/>
      <c r="HJ47" s="18"/>
      <c r="HK47" s="18"/>
      <c r="HL47" s="18"/>
      <c r="HM47" s="18"/>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c r="IV47" s="33"/>
      <c r="IW47" s="33"/>
      <c r="IX47" s="33"/>
      <c r="IY47" s="33"/>
      <c r="IZ47" s="33"/>
      <c r="JA47" s="33"/>
      <c r="JB47" s="33"/>
      <c r="JC47" s="33"/>
      <c r="JD47" s="33"/>
      <c r="JE47" s="33"/>
      <c r="JF47" s="33"/>
      <c r="JG47" s="33"/>
      <c r="JH47" s="33"/>
      <c r="JI47" s="33"/>
      <c r="JJ47" s="33"/>
      <c r="JK47" s="33"/>
      <c r="JL47" s="33"/>
      <c r="JM47" s="33"/>
      <c r="JN47" s="33"/>
      <c r="JO47" s="33"/>
      <c r="JP47" s="33"/>
      <c r="JQ47" s="33"/>
      <c r="JR47" s="33"/>
      <c r="JS47" s="33"/>
      <c r="JT47" s="33"/>
      <c r="JU47" s="33"/>
      <c r="JV47" s="33"/>
      <c r="JW47" s="33"/>
      <c r="JX47" s="33"/>
      <c r="JY47" s="33"/>
      <c r="JZ47" s="33"/>
      <c r="KA47" s="33"/>
      <c r="KB47" s="33"/>
      <c r="KC47" s="33"/>
      <c r="KD47" s="33"/>
      <c r="KE47" s="33"/>
      <c r="KF47" s="33"/>
      <c r="KG47" s="33"/>
      <c r="KH47" s="33"/>
      <c r="KI47" s="33"/>
      <c r="KJ47" s="33"/>
      <c r="KK47" s="33"/>
      <c r="KL47" s="33"/>
      <c r="KM47" s="33"/>
      <c r="KN47" s="33"/>
      <c r="KO47" s="33"/>
      <c r="KP47" s="33"/>
      <c r="KQ47" s="33"/>
      <c r="KR47" s="33"/>
      <c r="KS47" s="33"/>
      <c r="KT47" s="33"/>
      <c r="KU47" s="33"/>
      <c r="KV47" s="33"/>
      <c r="KW47" s="33"/>
      <c r="KX47" s="33"/>
      <c r="KY47" s="33"/>
      <c r="KZ47" s="33"/>
      <c r="LA47" s="33"/>
      <c r="LB47" s="33"/>
      <c r="LC47" s="33"/>
      <c r="LD47" s="33"/>
      <c r="LE47" s="33"/>
      <c r="LF47" s="33"/>
      <c r="LG47" s="33"/>
      <c r="LH47" s="33"/>
      <c r="LI47" s="33"/>
      <c r="LJ47" s="33"/>
      <c r="LK47" s="33"/>
      <c r="LL47" s="33"/>
      <c r="LM47" s="33"/>
      <c r="LN47" s="33"/>
      <c r="LO47" s="33"/>
      <c r="LP47" s="33"/>
      <c r="LQ47" s="33"/>
      <c r="LR47" s="33"/>
      <c r="LS47" s="33"/>
      <c r="LT47" s="33"/>
      <c r="LU47" s="33"/>
      <c r="LV47" s="33"/>
      <c r="LW47" s="33"/>
      <c r="LX47" s="33"/>
      <c r="LY47" s="33"/>
      <c r="LZ47" s="33"/>
      <c r="MA47" s="33"/>
      <c r="MB47" s="33"/>
      <c r="MC47" s="33"/>
      <c r="MD47" s="33"/>
      <c r="ME47" s="33"/>
      <c r="MF47" s="33"/>
      <c r="MG47" s="33"/>
      <c r="MH47" s="33"/>
      <c r="MI47" s="33"/>
      <c r="MJ47" s="33"/>
      <c r="MK47" s="33"/>
      <c r="ML47" s="33"/>
      <c r="MM47" s="33"/>
      <c r="MN47" s="33"/>
      <c r="MO47" s="33"/>
      <c r="MP47" s="33"/>
      <c r="MQ47" s="33"/>
      <c r="MR47" s="33"/>
      <c r="MS47" s="33"/>
      <c r="MT47" s="33"/>
      <c r="MU47" s="33"/>
      <c r="MV47" s="33"/>
      <c r="MW47" s="33"/>
      <c r="MX47" s="33"/>
      <c r="MY47" s="33"/>
      <c r="MZ47" s="33"/>
      <c r="NA47" s="33"/>
      <c r="NB47" s="33"/>
      <c r="NC47" s="33"/>
      <c r="ND47" s="33"/>
      <c r="NE47" s="33"/>
      <c r="NF47" s="33"/>
      <c r="NG47" s="33"/>
      <c r="NH47" s="33"/>
      <c r="NI47" s="33"/>
      <c r="NJ47" s="33"/>
      <c r="NK47" s="33"/>
      <c r="NL47" s="33"/>
      <c r="NM47" s="33"/>
      <c r="NN47" s="33"/>
      <c r="NO47" s="33"/>
      <c r="NP47" s="33"/>
      <c r="NQ47" s="33"/>
      <c r="NR47" s="33"/>
      <c r="NS47" s="33"/>
      <c r="NT47" s="33"/>
      <c r="NU47" s="33"/>
      <c r="NV47" s="33"/>
      <c r="NW47" s="33"/>
      <c r="NX47" s="33"/>
      <c r="NY47" s="33"/>
      <c r="NZ47" s="33"/>
      <c r="OA47" s="33"/>
      <c r="OB47" s="33"/>
      <c r="OC47" s="33"/>
      <c r="OD47" s="33"/>
      <c r="OE47" s="33"/>
      <c r="OF47" s="33"/>
      <c r="OG47" s="33"/>
      <c r="OH47" s="33"/>
      <c r="OI47" s="33"/>
      <c r="OJ47" s="33"/>
      <c r="OK47" s="33"/>
      <c r="OL47" s="33"/>
      <c r="OM47" s="33"/>
      <c r="ON47" s="33"/>
      <c r="OO47" s="33"/>
      <c r="OP47" s="33"/>
      <c r="OQ47" s="33"/>
      <c r="OR47" s="33"/>
      <c r="OS47" s="33"/>
      <c r="OT47" s="33"/>
      <c r="OU47" s="33"/>
      <c r="OV47" s="33"/>
      <c r="OW47" s="33"/>
      <c r="OX47" s="33"/>
      <c r="OY47" s="33"/>
      <c r="OZ47" s="33"/>
      <c r="PA47" s="33"/>
      <c r="PB47" s="33"/>
      <c r="PC47" s="33"/>
      <c r="PD47" s="33"/>
      <c r="PE47" s="33"/>
      <c r="PF47" s="33"/>
      <c r="PG47" s="33"/>
      <c r="PH47" s="33"/>
      <c r="PI47" s="33"/>
      <c r="PJ47" s="33"/>
      <c r="PK47" s="33"/>
      <c r="PL47" s="33"/>
      <c r="PM47" s="33"/>
      <c r="PN47" s="33"/>
      <c r="PO47" s="33"/>
      <c r="PP47" s="33"/>
      <c r="PQ47" s="33"/>
      <c r="PR47" s="33"/>
      <c r="PS47" s="33"/>
      <c r="PT47" s="33"/>
      <c r="PU47" s="33"/>
      <c r="PV47" s="33"/>
      <c r="PW47" s="33"/>
      <c r="PX47" s="33"/>
      <c r="PY47" s="33"/>
      <c r="PZ47" s="33"/>
      <c r="QA47" s="33"/>
      <c r="QB47" s="33"/>
      <c r="QC47" s="33"/>
      <c r="QD47" s="33"/>
      <c r="QE47" s="33"/>
      <c r="QF47" s="33"/>
      <c r="QG47" s="33"/>
      <c r="QH47" s="33"/>
      <c r="QI47" s="33"/>
      <c r="QJ47" s="33"/>
      <c r="QK47" s="33"/>
      <c r="QL47" s="33"/>
      <c r="QM47" s="33"/>
      <c r="QN47" s="33"/>
      <c r="QO47" s="33"/>
      <c r="QP47" s="33"/>
      <c r="QQ47" s="33"/>
      <c r="QR47" s="33"/>
      <c r="QS47" s="33"/>
      <c r="QT47" s="33"/>
      <c r="QU47" s="33"/>
      <c r="QV47" s="33"/>
      <c r="QW47" s="33"/>
      <c r="QX47" s="33"/>
      <c r="QY47" s="33"/>
      <c r="QZ47" s="33"/>
      <c r="RA47" s="33"/>
      <c r="RB47" s="33"/>
      <c r="RC47" s="33"/>
      <c r="RD47" s="33"/>
      <c r="RE47" s="33"/>
      <c r="RF47" s="33"/>
      <c r="RG47" s="33"/>
      <c r="RH47" s="33"/>
      <c r="RI47" s="33"/>
      <c r="RJ47" s="33"/>
      <c r="RK47" s="33"/>
      <c r="RL47" s="33"/>
      <c r="RM47" s="33"/>
      <c r="RN47" s="33"/>
      <c r="RO47" s="33"/>
      <c r="RP47" s="33"/>
      <c r="RQ47" s="33"/>
      <c r="RR47" s="33"/>
      <c r="RS47" s="33"/>
      <c r="RT47" s="33"/>
      <c r="RU47" s="33"/>
      <c r="RV47" s="33"/>
      <c r="RW47" s="33"/>
      <c r="RX47" s="33"/>
      <c r="RY47" s="33"/>
      <c r="RZ47" s="33"/>
      <c r="SA47" s="33"/>
      <c r="SB47" s="33"/>
      <c r="SC47" s="33"/>
      <c r="SD47" s="33"/>
      <c r="SE47" s="33"/>
      <c r="SF47" s="33"/>
      <c r="SG47" s="33"/>
      <c r="SH47" s="33"/>
      <c r="SI47" s="33"/>
      <c r="SJ47" s="33"/>
      <c r="SK47" s="33"/>
      <c r="SL47" s="33"/>
      <c r="SM47" s="33"/>
      <c r="SN47" s="33"/>
      <c r="SO47" s="33"/>
      <c r="SP47" s="33"/>
      <c r="SQ47" s="33"/>
      <c r="SR47" s="33"/>
      <c r="SS47" s="33"/>
      <c r="ST47" s="33"/>
      <c r="SU47" s="33"/>
      <c r="SV47" s="33"/>
      <c r="SW47" s="33"/>
      <c r="SX47" s="33"/>
      <c r="SY47" s="33"/>
      <c r="SZ47" s="33"/>
      <c r="TA47" s="33"/>
      <c r="TB47" s="33"/>
      <c r="TC47" s="33"/>
      <c r="TD47" s="33"/>
      <c r="TE47" s="33"/>
      <c r="TF47" s="33"/>
      <c r="TG47" s="33"/>
      <c r="TH47" s="33"/>
      <c r="TI47" s="33"/>
      <c r="TJ47" s="33"/>
      <c r="TK47" s="33"/>
      <c r="TL47" s="33"/>
      <c r="TM47" s="33"/>
      <c r="TN47" s="33"/>
      <c r="TO47" s="33"/>
      <c r="TP47" s="33"/>
      <c r="TQ47" s="33"/>
      <c r="TR47" s="33"/>
      <c r="TS47" s="33"/>
      <c r="TT47" s="33"/>
      <c r="TU47" s="33"/>
      <c r="TV47" s="33"/>
      <c r="TW47" s="33"/>
      <c r="TX47" s="33"/>
      <c r="TY47" s="33"/>
      <c r="TZ47" s="33"/>
      <c r="UA47" s="33"/>
      <c r="UB47" s="33"/>
      <c r="UC47" s="33"/>
      <c r="UD47" s="33"/>
      <c r="UE47" s="33"/>
      <c r="UF47" s="33"/>
      <c r="UG47" s="33"/>
      <c r="UH47" s="33"/>
      <c r="UI47" s="33"/>
      <c r="UJ47" s="33"/>
      <c r="UK47" s="33"/>
      <c r="UL47" s="33"/>
      <c r="UM47" s="33"/>
      <c r="UN47" s="33"/>
      <c r="UO47" s="33"/>
      <c r="UP47" s="33"/>
      <c r="UQ47" s="33"/>
      <c r="UR47" s="33"/>
      <c r="US47" s="33"/>
      <c r="UT47" s="33"/>
      <c r="UU47" s="33"/>
      <c r="UV47" s="33"/>
      <c r="UW47" s="33"/>
      <c r="UX47" s="33"/>
      <c r="UY47" s="33"/>
      <c r="UZ47" s="33"/>
      <c r="VA47" s="33"/>
      <c r="VB47" s="33"/>
      <c r="VC47" s="33"/>
      <c r="VD47" s="33"/>
      <c r="VE47" s="33"/>
      <c r="VF47" s="33"/>
      <c r="VG47" s="33"/>
      <c r="VH47" s="33"/>
      <c r="VI47" s="33"/>
      <c r="VJ47" s="33"/>
      <c r="VK47" s="33"/>
      <c r="VL47" s="33"/>
      <c r="VM47" s="33"/>
      <c r="VN47" s="33"/>
      <c r="VO47" s="33"/>
      <c r="VP47" s="33"/>
      <c r="VQ47" s="33"/>
      <c r="VR47" s="33"/>
      <c r="VS47" s="33"/>
      <c r="VT47" s="33"/>
      <c r="VU47" s="33"/>
      <c r="VV47" s="33"/>
      <c r="VW47" s="33"/>
      <c r="VX47" s="33"/>
      <c r="VY47" s="33"/>
      <c r="VZ47" s="33"/>
      <c r="WA47" s="33"/>
      <c r="WB47" s="33"/>
      <c r="WC47" s="33"/>
      <c r="WD47" s="33"/>
      <c r="WE47" s="33"/>
      <c r="WF47" s="33"/>
      <c r="WG47" s="33"/>
      <c r="WH47" s="33"/>
      <c r="WI47" s="33"/>
      <c r="WJ47" s="33"/>
      <c r="WK47" s="33"/>
      <c r="WL47" s="33"/>
      <c r="WM47" s="33"/>
      <c r="WN47" s="33"/>
      <c r="WO47" s="33"/>
      <c r="WP47" s="33"/>
      <c r="WQ47" s="33"/>
      <c r="WR47" s="33"/>
      <c r="WS47" s="33"/>
      <c r="WT47" s="33"/>
      <c r="WU47" s="33"/>
      <c r="WV47" s="33"/>
      <c r="WW47" s="33"/>
      <c r="WX47" s="33"/>
      <c r="WY47" s="33"/>
      <c r="WZ47" s="33"/>
      <c r="XA47" s="33"/>
      <c r="XB47" s="33"/>
      <c r="XC47" s="33"/>
      <c r="XD47" s="33"/>
      <c r="XE47" s="33"/>
      <c r="XF47" s="33"/>
      <c r="XG47" s="33"/>
      <c r="XH47" s="33"/>
      <c r="XI47" s="33"/>
      <c r="XJ47" s="33"/>
      <c r="XK47" s="33"/>
      <c r="XL47" s="33"/>
      <c r="XM47" s="33"/>
      <c r="XN47" s="33"/>
      <c r="XO47" s="33"/>
      <c r="XP47" s="33"/>
      <c r="XQ47" s="33"/>
      <c r="XR47" s="33"/>
      <c r="XS47" s="33"/>
      <c r="XT47" s="33"/>
      <c r="XU47" s="33"/>
      <c r="XV47" s="33"/>
      <c r="XW47" s="33"/>
      <c r="XX47" s="33"/>
      <c r="XY47" s="33"/>
      <c r="XZ47" s="33"/>
      <c r="YA47" s="33"/>
      <c r="YB47" s="33"/>
      <c r="YC47" s="33"/>
      <c r="YD47" s="33"/>
      <c r="YE47" s="33"/>
      <c r="YF47" s="33"/>
      <c r="YG47" s="33"/>
      <c r="YH47" s="33"/>
      <c r="YI47" s="33"/>
      <c r="YJ47" s="33"/>
      <c r="YK47" s="33"/>
      <c r="YL47" s="33"/>
      <c r="YM47" s="33"/>
      <c r="YN47" s="33"/>
      <c r="YO47" s="33"/>
      <c r="YP47" s="33"/>
      <c r="YQ47" s="33"/>
      <c r="YR47" s="33"/>
      <c r="YS47" s="33"/>
      <c r="YT47" s="33"/>
      <c r="YU47" s="33"/>
      <c r="YV47" s="33"/>
      <c r="YW47" s="33"/>
      <c r="YX47" s="33"/>
      <c r="YY47" s="33"/>
      <c r="YZ47" s="33"/>
      <c r="ZA47" s="33"/>
      <c r="ZB47" s="33"/>
      <c r="ZC47" s="33"/>
      <c r="ZD47" s="33"/>
      <c r="ZE47" s="33"/>
      <c r="ZF47" s="33"/>
      <c r="ZG47" s="33"/>
      <c r="ZH47" s="33"/>
      <c r="ZI47" s="33"/>
      <c r="ZJ47" s="33"/>
      <c r="ZK47" s="33"/>
      <c r="ZL47" s="33"/>
      <c r="ZM47" s="33"/>
      <c r="ZN47" s="33"/>
      <c r="ZO47" s="33"/>
      <c r="ZP47" s="33"/>
      <c r="ZQ47" s="33"/>
      <c r="ZR47" s="33"/>
      <c r="ZS47" s="33"/>
      <c r="ZT47" s="33"/>
      <c r="ZU47" s="33"/>
      <c r="ZV47" s="33"/>
      <c r="ZW47" s="33"/>
      <c r="ZX47" s="33"/>
      <c r="ZY47" s="33"/>
      <c r="ZZ47" s="33"/>
      <c r="AAA47" s="33"/>
      <c r="AAB47" s="33"/>
      <c r="AAC47" s="33"/>
      <c r="AAD47" s="33"/>
      <c r="AAE47" s="33"/>
      <c r="AAF47" s="33"/>
      <c r="AAG47" s="33"/>
      <c r="AAH47" s="33"/>
      <c r="AAI47" s="33"/>
      <c r="AAJ47" s="33"/>
      <c r="AAK47" s="33"/>
      <c r="AAL47" s="33"/>
      <c r="AAM47" s="33"/>
      <c r="AAN47" s="33"/>
      <c r="AAO47" s="33"/>
      <c r="AAP47" s="33"/>
      <c r="AAQ47" s="33"/>
      <c r="AAR47" s="33"/>
      <c r="AAS47" s="33"/>
      <c r="AAT47" s="33"/>
      <c r="AAU47" s="33"/>
      <c r="AAV47" s="33"/>
      <c r="AAW47" s="33"/>
      <c r="AAX47" s="33"/>
      <c r="AAY47" s="33"/>
      <c r="AAZ47" s="33"/>
      <c r="ABA47" s="33"/>
      <c r="ABB47" s="33"/>
      <c r="ABC47" s="33"/>
      <c r="ABD47" s="33"/>
      <c r="ABE47" s="33"/>
      <c r="ABF47" s="33"/>
      <c r="ABG47" s="33"/>
      <c r="ABH47" s="33"/>
      <c r="ABI47" s="33"/>
      <c r="ABJ47" s="33"/>
      <c r="ABK47" s="33"/>
      <c r="ABL47" s="33"/>
      <c r="ABM47" s="33"/>
      <c r="ABN47" s="33"/>
      <c r="ABO47" s="33"/>
      <c r="ABP47" s="33"/>
      <c r="ABQ47" s="33"/>
      <c r="ABR47" s="33"/>
      <c r="ABS47" s="33"/>
      <c r="ABT47" s="33"/>
      <c r="ABU47" s="33"/>
      <c r="ABV47" s="33"/>
      <c r="ABW47" s="33"/>
      <c r="ABX47" s="33"/>
      <c r="ABY47" s="33"/>
      <c r="ABZ47" s="33"/>
      <c r="ACA47" s="33"/>
      <c r="ACB47" s="33"/>
      <c r="ACC47" s="33"/>
      <c r="ACD47" s="33"/>
      <c r="ACE47" s="33"/>
      <c r="ACF47" s="33"/>
      <c r="ACG47" s="33"/>
      <c r="ACH47" s="33"/>
      <c r="ACI47" s="33"/>
      <c r="ACJ47" s="33"/>
      <c r="ACK47" s="33"/>
      <c r="ACL47" s="33"/>
      <c r="ACM47" s="33"/>
      <c r="ACN47" s="33"/>
      <c r="ACO47" s="33"/>
      <c r="ACP47" s="33"/>
      <c r="ACQ47" s="33"/>
      <c r="ACR47" s="33"/>
      <c r="ACS47" s="33"/>
      <c r="ACT47" s="33"/>
      <c r="ACU47" s="33"/>
      <c r="ACV47" s="33"/>
      <c r="ACW47" s="33"/>
      <c r="ACX47" s="33"/>
      <c r="ACY47" s="33"/>
      <c r="ACZ47" s="33"/>
      <c r="ADA47" s="33"/>
      <c r="ADB47" s="33"/>
      <c r="ADC47" s="33"/>
      <c r="ADD47" s="33"/>
      <c r="ADE47" s="33"/>
      <c r="ADF47" s="33"/>
      <c r="ADG47" s="33"/>
      <c r="ADH47" s="33"/>
      <c r="ADI47" s="33"/>
      <c r="ADJ47" s="33"/>
      <c r="ADK47" s="33"/>
      <c r="ADL47" s="33"/>
      <c r="ADM47" s="33"/>
      <c r="ADN47" s="33"/>
      <c r="ADO47" s="33"/>
      <c r="ADP47" s="33"/>
      <c r="ADQ47" s="33"/>
      <c r="ADR47" s="33"/>
      <c r="ADS47" s="33"/>
      <c r="ADT47" s="33"/>
      <c r="ADU47" s="33"/>
      <c r="ADV47" s="33"/>
      <c r="ADW47" s="33"/>
      <c r="ADX47" s="33"/>
      <c r="ADY47" s="33"/>
      <c r="ADZ47" s="33"/>
      <c r="AEA47" s="33"/>
      <c r="AEB47" s="33"/>
      <c r="AEC47" s="33"/>
      <c r="AED47" s="33"/>
      <c r="AEE47" s="33"/>
      <c r="AEF47" s="33"/>
      <c r="AEG47" s="33"/>
      <c r="AEH47" s="33"/>
      <c r="AEI47" s="33"/>
      <c r="AEJ47" s="33"/>
      <c r="AEK47" s="33"/>
      <c r="AEL47" s="33"/>
      <c r="AEM47" s="33"/>
      <c r="AEN47" s="33"/>
      <c r="AEO47" s="33"/>
      <c r="AEP47" s="33"/>
      <c r="AEQ47" s="33"/>
      <c r="AER47" s="33"/>
      <c r="AES47" s="33"/>
      <c r="AET47" s="33"/>
      <c r="AEU47" s="33"/>
      <c r="AEV47" s="33"/>
      <c r="AEW47" s="33"/>
      <c r="AEX47" s="33"/>
      <c r="AEY47" s="33"/>
      <c r="AEZ47" s="33"/>
      <c r="AFA47" s="33"/>
      <c r="AFB47" s="33"/>
      <c r="AFC47" s="33"/>
      <c r="AFD47" s="33"/>
      <c r="AFE47" s="33"/>
      <c r="AFF47" s="33"/>
      <c r="AFG47" s="33"/>
      <c r="AFH47" s="33"/>
      <c r="AFI47" s="33"/>
      <c r="AFJ47" s="33"/>
      <c r="AFK47" s="33"/>
      <c r="AFL47" s="33"/>
      <c r="AFM47" s="33"/>
      <c r="AFN47" s="33"/>
      <c r="AFO47" s="33"/>
      <c r="AFP47" s="33"/>
      <c r="AFQ47" s="33"/>
      <c r="AFR47" s="33"/>
      <c r="AFS47" s="33"/>
      <c r="AFT47" s="33"/>
      <c r="AFU47" s="33"/>
      <c r="AFV47" s="33"/>
      <c r="AFW47" s="33"/>
      <c r="AFX47" s="33"/>
      <c r="AFY47" s="33"/>
      <c r="AFZ47" s="33"/>
      <c r="AGA47" s="33"/>
      <c r="AGB47" s="33"/>
      <c r="AGC47" s="33"/>
      <c r="AGD47" s="33"/>
      <c r="AGE47" s="33"/>
      <c r="AGF47" s="33"/>
      <c r="AGG47" s="33"/>
      <c r="AGH47" s="33"/>
      <c r="AGI47" s="33"/>
      <c r="AGJ47" s="33"/>
      <c r="AGK47" s="33"/>
      <c r="AGL47" s="33"/>
      <c r="AGM47" s="33"/>
      <c r="AGN47" s="33"/>
      <c r="AGO47" s="33"/>
      <c r="AGP47" s="33"/>
      <c r="AGQ47" s="33"/>
      <c r="AGR47" s="33"/>
      <c r="AGS47" s="33"/>
      <c r="AGT47" s="33"/>
      <c r="AGU47" s="33"/>
      <c r="AGV47" s="33"/>
      <c r="AGW47" s="33"/>
      <c r="AGX47" s="33"/>
      <c r="AGY47" s="33"/>
      <c r="AGZ47" s="33"/>
      <c r="AHA47" s="33"/>
      <c r="AHB47" s="33"/>
      <c r="AHC47" s="33"/>
      <c r="AHD47" s="33"/>
      <c r="AHE47" s="33"/>
      <c r="AHF47" s="33"/>
      <c r="AHG47" s="33"/>
      <c r="AHH47" s="33"/>
      <c r="AHI47" s="33"/>
      <c r="AHJ47" s="33"/>
      <c r="AHK47" s="33"/>
      <c r="AHL47" s="33"/>
      <c r="AHM47" s="33"/>
      <c r="AHN47" s="33"/>
      <c r="AHO47" s="33"/>
      <c r="AHP47" s="33"/>
      <c r="AHQ47" s="33"/>
      <c r="AHR47" s="33"/>
      <c r="AHS47" s="33"/>
      <c r="AHT47" s="33"/>
      <c r="AHU47" s="33"/>
      <c r="AHV47" s="33"/>
      <c r="AHW47" s="33"/>
      <c r="AHX47" s="33"/>
      <c r="AHY47" s="33"/>
      <c r="AHZ47" s="33"/>
      <c r="AIA47" s="33"/>
      <c r="AIB47" s="33"/>
      <c r="AIC47" s="33"/>
      <c r="AID47" s="33"/>
      <c r="AIE47" s="33"/>
      <c r="AIF47" s="33"/>
      <c r="AIG47" s="33"/>
      <c r="AIH47" s="33"/>
      <c r="AII47" s="33"/>
      <c r="AIJ47" s="33"/>
      <c r="AIK47" s="33"/>
      <c r="AIL47" s="33"/>
      <c r="AIM47" s="33"/>
      <c r="AIN47" s="33"/>
      <c r="AIO47" s="33"/>
      <c r="AIP47" s="33"/>
      <c r="AIQ47" s="33"/>
      <c r="AIR47" s="33"/>
      <c r="AIS47" s="33"/>
      <c r="AIT47" s="33"/>
      <c r="AIU47" s="33"/>
      <c r="AIV47" s="33"/>
      <c r="AIW47" s="33"/>
      <c r="AIX47" s="33"/>
      <c r="AIY47" s="33"/>
      <c r="AIZ47" s="33"/>
      <c r="AJA47" s="33"/>
      <c r="AJB47" s="33"/>
      <c r="AJC47" s="33"/>
      <c r="AJD47" s="33"/>
      <c r="AJE47" s="33"/>
      <c r="AJF47" s="33"/>
      <c r="AJG47" s="33"/>
      <c r="AJH47" s="33"/>
      <c r="AJI47" s="33"/>
      <c r="AJJ47" s="33"/>
      <c r="AJK47" s="33"/>
      <c r="AJL47" s="33"/>
      <c r="AJM47" s="33"/>
      <c r="AJN47" s="33"/>
      <c r="AJO47" s="33"/>
      <c r="AJP47" s="33"/>
      <c r="AJQ47" s="33"/>
      <c r="AJR47" s="33"/>
      <c r="AJS47" s="33"/>
      <c r="AJT47" s="33"/>
      <c r="AJU47" s="33"/>
      <c r="AJV47" s="33"/>
      <c r="AJW47" s="33"/>
      <c r="AJX47" s="33"/>
      <c r="AJY47" s="33"/>
      <c r="AJZ47" s="33"/>
      <c r="AKA47" s="33"/>
      <c r="AKB47" s="33"/>
      <c r="AKC47" s="33"/>
      <c r="AKD47" s="33"/>
      <c r="AKE47" s="33"/>
      <c r="AKF47" s="33"/>
      <c r="AKG47" s="33"/>
      <c r="AKH47" s="33"/>
      <c r="AKI47" s="33"/>
      <c r="AKJ47" s="33"/>
      <c r="AKK47" s="33"/>
      <c r="AKL47" s="33"/>
      <c r="AKM47" s="33"/>
      <c r="AKN47" s="33"/>
      <c r="AKO47" s="33"/>
      <c r="AKP47" s="33"/>
      <c r="AKQ47" s="33"/>
      <c r="AKR47" s="33"/>
      <c r="AKS47" s="33"/>
      <c r="AKT47" s="33"/>
      <c r="AKU47" s="33"/>
      <c r="AKV47" s="33"/>
      <c r="AKW47" s="33"/>
      <c r="AKX47" s="33"/>
      <c r="AKY47" s="33"/>
      <c r="AKZ47" s="33"/>
      <c r="ALA47" s="33"/>
    </row>
    <row r="48" spans="1:990" ht="12.75" customHeight="1">
      <c r="A48" s="290" t="s">
        <v>220</v>
      </c>
      <c r="B48" s="290"/>
      <c r="C48" s="290"/>
      <c r="D48" s="290"/>
      <c r="E48" s="290"/>
      <c r="F48" s="290"/>
      <c r="G48" s="290"/>
      <c r="H48" s="290"/>
      <c r="I48" s="290"/>
      <c r="J48" s="290"/>
      <c r="K48" s="290"/>
      <c r="L48" s="290"/>
      <c r="M48" s="290"/>
      <c r="N48" s="292" t="s">
        <v>366</v>
      </c>
      <c r="O48" s="292"/>
      <c r="P48" s="292"/>
      <c r="Q48" s="292"/>
      <c r="R48" s="292"/>
      <c r="S48" s="292"/>
      <c r="T48" s="270" t="s">
        <v>221</v>
      </c>
      <c r="U48" s="271"/>
      <c r="V48" s="271"/>
      <c r="W48" s="274" t="s">
        <v>222</v>
      </c>
    </row>
    <row r="49" spans="1:27" ht="12.75" customHeight="1">
      <c r="A49" s="291" t="s">
        <v>223</v>
      </c>
      <c r="B49" s="291"/>
      <c r="C49" s="291"/>
      <c r="D49" s="291"/>
      <c r="E49" s="291"/>
      <c r="F49" s="291"/>
      <c r="G49" s="291"/>
      <c r="H49" s="291"/>
      <c r="I49" s="291"/>
      <c r="J49" s="291"/>
      <c r="K49" s="291"/>
      <c r="L49" s="291"/>
      <c r="M49" s="291"/>
      <c r="N49" s="292" t="s">
        <v>224</v>
      </c>
      <c r="O49" s="292"/>
      <c r="P49" s="293" t="s">
        <v>225</v>
      </c>
      <c r="Q49" s="293"/>
      <c r="R49" s="205" t="s">
        <v>226</v>
      </c>
      <c r="S49" s="205" t="s">
        <v>369</v>
      </c>
      <c r="T49" s="270"/>
      <c r="U49" s="271"/>
      <c r="V49" s="271"/>
      <c r="W49" s="274"/>
    </row>
    <row r="50" spans="1:27" ht="12.75" customHeight="1">
      <c r="A50" s="23"/>
      <c r="B50" s="249" t="s">
        <v>227</v>
      </c>
      <c r="C50" s="249"/>
      <c r="D50" s="249"/>
      <c r="E50" s="249"/>
      <c r="F50" s="249"/>
      <c r="G50" s="249"/>
      <c r="H50" s="249"/>
      <c r="I50" s="249"/>
      <c r="J50" s="249"/>
      <c r="K50" s="249"/>
      <c r="L50" s="249"/>
      <c r="M50" s="249"/>
      <c r="N50" s="272" t="s">
        <v>233</v>
      </c>
      <c r="O50" s="273"/>
      <c r="P50" s="232">
        <f>'Anlage C'!E48</f>
        <v>51699.680000000008</v>
      </c>
      <c r="Q50" s="233"/>
      <c r="R50" s="230">
        <f>'Anlage C'!F48</f>
        <v>4.166666666666667</v>
      </c>
      <c r="S50" s="223">
        <f>K22</f>
        <v>6.0222346472835717</v>
      </c>
      <c r="T50" s="202"/>
      <c r="U50" s="132" t="s">
        <v>228</v>
      </c>
      <c r="V50" s="133" t="s">
        <v>229</v>
      </c>
      <c r="W50" s="134" t="s">
        <v>230</v>
      </c>
    </row>
    <row r="51" spans="1:27" ht="12.75" customHeight="1">
      <c r="A51" s="23"/>
      <c r="B51" s="249" t="s">
        <v>231</v>
      </c>
      <c r="C51" s="249"/>
      <c r="D51" s="249"/>
      <c r="E51" s="249"/>
      <c r="F51" s="249"/>
      <c r="G51" s="249"/>
      <c r="H51" s="249"/>
      <c r="I51" s="249"/>
      <c r="J51" s="249"/>
      <c r="K51" s="249"/>
      <c r="L51" s="249"/>
      <c r="M51" s="249"/>
      <c r="N51" s="272" t="s">
        <v>163</v>
      </c>
      <c r="O51" s="273"/>
      <c r="P51" s="234">
        <f>'Anlage C'!E49</f>
        <v>32338.639999999999</v>
      </c>
      <c r="Q51" s="233"/>
      <c r="R51" s="230">
        <f>'Anlage C'!F49</f>
        <v>16.666666666666668</v>
      </c>
      <c r="S51" s="223">
        <f>K23</f>
        <v>15.067859472556147</v>
      </c>
      <c r="T51" s="203" t="s">
        <v>232</v>
      </c>
      <c r="U51" s="81">
        <v>4.5330000000000004</v>
      </c>
      <c r="V51" s="136">
        <v>6.26</v>
      </c>
      <c r="W51" s="137">
        <v>6.5</v>
      </c>
    </row>
    <row r="52" spans="1:27" ht="12.75" customHeight="1">
      <c r="A52" s="23"/>
      <c r="B52" s="249" t="s">
        <v>372</v>
      </c>
      <c r="C52" s="249"/>
      <c r="D52" s="249"/>
      <c r="E52" s="249"/>
      <c r="F52" s="249"/>
      <c r="G52" s="249"/>
      <c r="H52" s="249"/>
      <c r="I52" s="249"/>
      <c r="J52" s="249"/>
      <c r="K52" s="249"/>
      <c r="L52" s="249"/>
      <c r="M52" s="249"/>
      <c r="N52" s="272" t="s">
        <v>165</v>
      </c>
      <c r="O52" s="273"/>
      <c r="P52" s="234">
        <f>'Anlage C'!E50</f>
        <v>35908.980000000003</v>
      </c>
      <c r="Q52" s="233"/>
      <c r="R52" s="230">
        <f>'Anlage C'!F50</f>
        <v>1.4492753623188406</v>
      </c>
      <c r="S52" s="223">
        <f>K24</f>
        <v>1.4549063461000842</v>
      </c>
      <c r="T52" s="203" t="s">
        <v>234</v>
      </c>
      <c r="U52" s="81">
        <v>3.4319999999999999</v>
      </c>
      <c r="V52" s="136">
        <v>4.21</v>
      </c>
      <c r="W52" s="137">
        <v>4.29</v>
      </c>
    </row>
    <row r="53" spans="1:27" ht="12.75" customHeight="1">
      <c r="A53" s="23"/>
      <c r="B53" s="249" t="s">
        <v>235</v>
      </c>
      <c r="C53" s="249"/>
      <c r="D53" s="249"/>
      <c r="E53" s="249"/>
      <c r="F53" s="249"/>
      <c r="G53" s="249"/>
      <c r="H53" s="249"/>
      <c r="I53" s="249"/>
      <c r="J53" s="249"/>
      <c r="K53" s="249"/>
      <c r="L53" s="249"/>
      <c r="M53" s="249"/>
      <c r="N53" s="272" t="s">
        <v>169</v>
      </c>
      <c r="O53" s="273"/>
      <c r="P53" s="234">
        <f>'Anlage C'!E51</f>
        <v>40702.839999999989</v>
      </c>
      <c r="Q53" s="233"/>
      <c r="R53" s="230">
        <f>'Anlage C'!F51</f>
        <v>0.90909090909090906</v>
      </c>
      <c r="S53" s="223">
        <f>K25</f>
        <v>1.0344585355935647</v>
      </c>
      <c r="T53" s="203" t="s">
        <v>236</v>
      </c>
      <c r="U53" s="81">
        <v>2.4540000000000002</v>
      </c>
      <c r="V53" s="136">
        <v>2.95</v>
      </c>
      <c r="W53" s="137">
        <v>3</v>
      </c>
    </row>
    <row r="54" spans="1:27" ht="12.75" customHeight="1">
      <c r="A54" s="23"/>
      <c r="B54" s="249" t="s">
        <v>368</v>
      </c>
      <c r="C54" s="249"/>
      <c r="D54" s="249"/>
      <c r="E54" s="249"/>
      <c r="F54" s="249"/>
      <c r="G54" s="249"/>
      <c r="H54" s="249"/>
      <c r="I54" s="249"/>
      <c r="J54" s="249"/>
      <c r="K54" s="249"/>
      <c r="L54" s="249"/>
      <c r="M54" s="11"/>
      <c r="N54" s="265" t="s">
        <v>370</v>
      </c>
      <c r="O54" s="266"/>
      <c r="P54" s="234">
        <f>'Anlage B'!D8</f>
        <v>44298.75</v>
      </c>
      <c r="Q54" s="233"/>
      <c r="R54" s="231" t="s">
        <v>133</v>
      </c>
      <c r="S54" s="206">
        <f>'Anlage B'!D10</f>
        <v>6.0683219178082188</v>
      </c>
      <c r="T54" s="203" t="s">
        <v>237</v>
      </c>
      <c r="U54" s="81">
        <v>1.8169999999999999</v>
      </c>
      <c r="V54" s="136">
        <v>2.23</v>
      </c>
      <c r="W54" s="137">
        <v>2.27</v>
      </c>
    </row>
    <row r="55" spans="1:27" ht="12.75" customHeight="1">
      <c r="A55" s="23"/>
      <c r="T55" s="135" t="s">
        <v>238</v>
      </c>
      <c r="U55" s="81">
        <v>1.492</v>
      </c>
      <c r="V55" s="136">
        <v>2.0099999999999998</v>
      </c>
      <c r="W55" s="137">
        <v>2.0499999999999998</v>
      </c>
    </row>
    <row r="56" spans="1:27" ht="12.75" customHeight="1">
      <c r="A56" s="23"/>
      <c r="B56" s="249"/>
      <c r="C56" s="249"/>
      <c r="D56" s="249"/>
      <c r="E56" s="249"/>
      <c r="F56" s="249"/>
      <c r="G56" s="249"/>
      <c r="H56" s="249"/>
      <c r="I56" s="249"/>
      <c r="J56" s="249"/>
      <c r="K56" s="249"/>
      <c r="L56" s="249"/>
      <c r="M56" s="249"/>
      <c r="N56" s="249"/>
      <c r="O56" s="6"/>
      <c r="P56" s="6"/>
      <c r="Q56" s="6"/>
      <c r="R56" s="6"/>
      <c r="S56" s="6"/>
      <c r="T56" s="6"/>
      <c r="U56" s="6"/>
      <c r="V56" s="6"/>
      <c r="W56" s="6"/>
    </row>
    <row r="57" spans="1:27" ht="12.75" customHeight="1">
      <c r="U57" s="6"/>
      <c r="V57" s="6"/>
    </row>
    <row r="58" spans="1:27" ht="12.75" customHeight="1">
      <c r="V58" s="6"/>
      <c r="X58" s="58"/>
      <c r="Y58" s="58"/>
      <c r="Z58" s="58"/>
      <c r="AA58" s="58"/>
    </row>
    <row r="59" spans="1:27" ht="12.75" customHeight="1">
      <c r="X59" s="58"/>
      <c r="Y59" s="58"/>
      <c r="Z59" s="58"/>
      <c r="AA59" s="58"/>
    </row>
    <row r="60" spans="1:27" ht="12.75" customHeight="1">
      <c r="X60" s="58"/>
      <c r="Y60" s="58"/>
      <c r="Z60" s="58"/>
      <c r="AA60" s="58"/>
    </row>
    <row r="61" spans="1:27" ht="12.75" customHeight="1">
      <c r="X61" s="58"/>
      <c r="Y61" s="58"/>
      <c r="Z61" s="58"/>
      <c r="AA61" s="58"/>
    </row>
    <row r="62" spans="1:27" ht="12.75" customHeight="1">
      <c r="X62" s="58"/>
      <c r="Y62" s="58"/>
      <c r="Z62" s="58"/>
      <c r="AA62" s="58"/>
    </row>
    <row r="63" spans="1:27" ht="12.75" customHeight="1">
      <c r="X63" s="58"/>
      <c r="Y63" s="58"/>
      <c r="Z63" s="58"/>
      <c r="AA63" s="58"/>
    </row>
    <row r="64" spans="1:27" ht="12.75" customHeight="1">
      <c r="X64" s="58"/>
      <c r="Y64" s="58"/>
      <c r="Z64" s="58"/>
      <c r="AA64" s="58"/>
    </row>
    <row r="65" spans="24:27" ht="12.75" customHeight="1">
      <c r="X65" s="58"/>
      <c r="Y65" s="58"/>
      <c r="Z65" s="58"/>
      <c r="AA65" s="58"/>
    </row>
    <row r="66" spans="24:27" ht="12.75" customHeight="1">
      <c r="X66" s="58"/>
      <c r="Y66" s="58"/>
      <c r="Z66" s="58"/>
      <c r="AA66" s="58"/>
    </row>
    <row r="67" spans="24:27" ht="12.75" customHeight="1">
      <c r="X67" s="58"/>
      <c r="Y67" s="58"/>
      <c r="Z67" s="58"/>
      <c r="AA67" s="58"/>
    </row>
    <row r="68" spans="24:27" ht="12.75" customHeight="1">
      <c r="X68" s="58"/>
      <c r="Y68" s="58"/>
      <c r="Z68" s="58"/>
      <c r="AA68" s="58"/>
    </row>
    <row r="69" spans="24:27" ht="12.75" customHeight="1">
      <c r="X69" s="58"/>
      <c r="Y69" s="58"/>
      <c r="Z69" s="58"/>
      <c r="AA69" s="58"/>
    </row>
    <row r="70" spans="24:27" ht="12.75" customHeight="1">
      <c r="X70" s="58"/>
      <c r="Y70" s="58"/>
      <c r="Z70" s="58"/>
      <c r="AA70" s="58"/>
    </row>
    <row r="71" spans="24:27" ht="12.75" customHeight="1">
      <c r="X71" s="58"/>
      <c r="Y71" s="58"/>
      <c r="Z71" s="58"/>
      <c r="AA71" s="58"/>
    </row>
    <row r="72" spans="24:27" ht="12.75" customHeight="1">
      <c r="X72" s="58"/>
      <c r="Y72" s="58"/>
      <c r="Z72" s="58"/>
      <c r="AA72" s="58"/>
    </row>
    <row r="73" spans="24:27" ht="12.75" customHeight="1">
      <c r="X73" s="58"/>
      <c r="Y73" s="58"/>
      <c r="Z73" s="58"/>
      <c r="AA73" s="58"/>
    </row>
    <row r="74" spans="24:27" ht="12.75" customHeight="1">
      <c r="X74" s="58"/>
      <c r="Y74" s="58"/>
      <c r="Z74" s="58"/>
      <c r="AA74" s="58"/>
    </row>
    <row r="75" spans="24:27" ht="12.75" customHeight="1">
      <c r="X75" s="58"/>
      <c r="Y75" s="58"/>
      <c r="Z75" s="58"/>
      <c r="AA75" s="58"/>
    </row>
    <row r="76" spans="24:27" ht="12.75" customHeight="1">
      <c r="X76" s="58"/>
      <c r="Y76" s="58"/>
      <c r="Z76" s="58"/>
      <c r="AA76" s="58"/>
    </row>
    <row r="77" spans="24:27" ht="12.75" customHeight="1">
      <c r="X77" s="58"/>
      <c r="Y77" s="58"/>
      <c r="Z77" s="58"/>
      <c r="AA77" s="58"/>
    </row>
    <row r="78" spans="24:27" ht="12.75" customHeight="1">
      <c r="X78" s="58"/>
      <c r="Y78" s="58"/>
      <c r="Z78" s="58"/>
      <c r="AA78" s="58"/>
    </row>
    <row r="79" spans="24:27" ht="12.75" customHeight="1">
      <c r="X79" s="58"/>
      <c r="Y79" s="58"/>
      <c r="Z79" s="58"/>
      <c r="AA79" s="58"/>
    </row>
    <row r="80" spans="24:27" ht="12.75" customHeight="1">
      <c r="X80" s="58"/>
      <c r="Y80" s="58"/>
      <c r="Z80" s="58"/>
      <c r="AA80" s="58"/>
    </row>
    <row r="81" spans="24:27" ht="12.75" customHeight="1">
      <c r="X81" s="58"/>
      <c r="Y81" s="58"/>
      <c r="Z81" s="58"/>
      <c r="AA81" s="58"/>
    </row>
    <row r="82" spans="24:27" ht="12.75" customHeight="1">
      <c r="X82" s="58"/>
      <c r="Y82" s="58"/>
      <c r="Z82" s="58"/>
      <c r="AA82" s="58"/>
    </row>
    <row r="83" spans="24:27" ht="12.75" customHeight="1">
      <c r="X83" s="58"/>
      <c r="Y83" s="58"/>
      <c r="Z83" s="58"/>
      <c r="AA83" s="58"/>
    </row>
    <row r="84" spans="24:27" ht="12.75" customHeight="1">
      <c r="X84" s="58"/>
      <c r="Y84" s="58"/>
      <c r="Z84" s="58"/>
      <c r="AA84" s="58"/>
    </row>
    <row r="85" spans="24:27" ht="12.75" customHeight="1">
      <c r="X85" s="58"/>
      <c r="Y85" s="58"/>
      <c r="Z85" s="58"/>
      <c r="AA85" s="58"/>
    </row>
    <row r="86" spans="24:27" ht="12.75" customHeight="1">
      <c r="X86" s="58"/>
      <c r="Y86" s="58"/>
      <c r="Z86" s="58"/>
      <c r="AA86" s="58"/>
    </row>
    <row r="87" spans="24:27" ht="12.75" customHeight="1">
      <c r="X87" s="58"/>
      <c r="Y87" s="58"/>
      <c r="Z87" s="58"/>
      <c r="AA87" s="58"/>
    </row>
    <row r="88" spans="24:27" ht="12.75" customHeight="1">
      <c r="X88" s="58"/>
      <c r="Y88" s="58"/>
      <c r="Z88" s="58"/>
      <c r="AA88" s="58"/>
    </row>
    <row r="89" spans="24:27" ht="12.75" customHeight="1">
      <c r="X89" s="58"/>
      <c r="Y89" s="58"/>
      <c r="Z89" s="58"/>
      <c r="AA89" s="58"/>
    </row>
    <row r="90" spans="24:27" ht="12.75" customHeight="1">
      <c r="X90" s="58"/>
      <c r="Y90" s="58"/>
      <c r="Z90" s="58"/>
      <c r="AA90" s="58"/>
    </row>
    <row r="91" spans="24:27" ht="12.75" customHeight="1">
      <c r="X91" s="58"/>
      <c r="Y91" s="58"/>
      <c r="Z91" s="58"/>
      <c r="AA91" s="58"/>
    </row>
    <row r="92" spans="24:27" ht="12.75" customHeight="1">
      <c r="X92" s="58"/>
      <c r="Y92" s="58"/>
      <c r="Z92" s="58"/>
      <c r="AA92" s="58"/>
    </row>
    <row r="93" spans="24:27" ht="12.75" customHeight="1">
      <c r="X93" s="58"/>
      <c r="Y93" s="58"/>
      <c r="Z93" s="58"/>
      <c r="AA93" s="58"/>
    </row>
    <row r="94" spans="24:27" ht="12.75" customHeight="1">
      <c r="X94" s="58"/>
      <c r="Y94" s="58"/>
      <c r="Z94" s="58"/>
      <c r="AA94" s="58"/>
    </row>
    <row r="95" spans="24:27" ht="12.75" customHeight="1">
      <c r="X95" s="58"/>
      <c r="Y95" s="58"/>
      <c r="Z95" s="58"/>
      <c r="AA95" s="58"/>
    </row>
    <row r="96" spans="24:27" ht="12.75" customHeight="1">
      <c r="X96" s="58"/>
      <c r="Y96" s="58"/>
      <c r="Z96" s="58"/>
      <c r="AA96" s="58"/>
    </row>
    <row r="97" spans="24:27" ht="12.75" customHeight="1">
      <c r="X97" s="58"/>
      <c r="Y97" s="58"/>
      <c r="Z97" s="58"/>
      <c r="AA97" s="58"/>
    </row>
    <row r="98" spans="24:27" ht="12.75" customHeight="1">
      <c r="X98" s="58"/>
      <c r="Y98" s="58"/>
      <c r="Z98" s="58"/>
      <c r="AA98" s="58"/>
    </row>
    <row r="99" spans="24:27" ht="12.75" customHeight="1">
      <c r="X99" s="58"/>
      <c r="Y99" s="58"/>
      <c r="Z99" s="58"/>
      <c r="AA99" s="58"/>
    </row>
    <row r="100" spans="24:27" ht="12.75" customHeight="1">
      <c r="X100" s="58"/>
      <c r="Y100" s="58"/>
      <c r="Z100" s="58"/>
      <c r="AA100" s="58"/>
    </row>
    <row r="101" spans="24:27" ht="12.75" customHeight="1">
      <c r="X101" s="58"/>
      <c r="Y101" s="58"/>
      <c r="Z101" s="58"/>
      <c r="AA101" s="58"/>
    </row>
    <row r="102" spans="24:27" ht="12.75" customHeight="1">
      <c r="X102" s="58"/>
      <c r="Y102" s="58"/>
      <c r="Z102" s="58"/>
      <c r="AA102" s="58"/>
    </row>
    <row r="103" spans="24:27" ht="12.75" customHeight="1">
      <c r="X103" s="58"/>
      <c r="Y103" s="58"/>
      <c r="Z103" s="58"/>
      <c r="AA103" s="58"/>
    </row>
    <row r="104" spans="24:27" ht="12.75" customHeight="1">
      <c r="X104" s="58"/>
      <c r="Y104" s="58"/>
      <c r="Z104" s="58"/>
      <c r="AA104" s="58"/>
    </row>
    <row r="105" spans="24:27" ht="12.75" customHeight="1">
      <c r="X105" s="58"/>
      <c r="Y105" s="58"/>
      <c r="Z105" s="58"/>
      <c r="AA105" s="58"/>
    </row>
  </sheetData>
  <sheetProtection password="AB5E" sheet="1" objects="1" scenarios="1"/>
  <mergeCells count="125">
    <mergeCell ref="N3:P3"/>
    <mergeCell ref="Q3:S3"/>
    <mergeCell ref="B4:C4"/>
    <mergeCell ref="E4:G4"/>
    <mergeCell ref="N4:P4"/>
    <mergeCell ref="Q4:S4"/>
    <mergeCell ref="A1:W1"/>
    <mergeCell ref="A2:G2"/>
    <mergeCell ref="H2:I2"/>
    <mergeCell ref="J2:S2"/>
    <mergeCell ref="T2:W5"/>
    <mergeCell ref="A3:A5"/>
    <mergeCell ref="B3:C3"/>
    <mergeCell ref="E3:G3"/>
    <mergeCell ref="I3:I4"/>
    <mergeCell ref="J3:M4"/>
    <mergeCell ref="B5:C5"/>
    <mergeCell ref="E5:G5"/>
    <mergeCell ref="J5:M5"/>
    <mergeCell ref="N5:P5"/>
    <mergeCell ref="F6:G6"/>
    <mergeCell ref="J6:K6"/>
    <mergeCell ref="L6:M6"/>
    <mergeCell ref="N6:O6"/>
    <mergeCell ref="P6:Q6"/>
    <mergeCell ref="T15:T18"/>
    <mergeCell ref="U15:U18"/>
    <mergeCell ref="V15:V18"/>
    <mergeCell ref="W15:W18"/>
    <mergeCell ref="B8:C8"/>
    <mergeCell ref="R8:S8"/>
    <mergeCell ref="B15:C15"/>
    <mergeCell ref="R15:R18"/>
    <mergeCell ref="S15:S18"/>
    <mergeCell ref="B16:E16"/>
    <mergeCell ref="B17:E17"/>
    <mergeCell ref="A18:Q20"/>
    <mergeCell ref="R19:V19"/>
    <mergeCell ref="R20:V20"/>
    <mergeCell ref="B21:C21"/>
    <mergeCell ref="R21:S36"/>
    <mergeCell ref="T21:W23"/>
    <mergeCell ref="B22:C22"/>
    <mergeCell ref="B23:C23"/>
    <mergeCell ref="B24:C24"/>
    <mergeCell ref="B28:E28"/>
    <mergeCell ref="T28:U28"/>
    <mergeCell ref="V28:W28"/>
    <mergeCell ref="B29:E29"/>
    <mergeCell ref="T29:U29"/>
    <mergeCell ref="V29:W29"/>
    <mergeCell ref="T24:U25"/>
    <mergeCell ref="V24:W25"/>
    <mergeCell ref="B25:C25"/>
    <mergeCell ref="B26:E26"/>
    <mergeCell ref="I26:I37"/>
    <mergeCell ref="T26:U26"/>
    <mergeCell ref="V26:W26"/>
    <mergeCell ref="B27:E27"/>
    <mergeCell ref="T27:U27"/>
    <mergeCell ref="V27:W27"/>
    <mergeCell ref="B32:E32"/>
    <mergeCell ref="T32:V33"/>
    <mergeCell ref="W32:W33"/>
    <mergeCell ref="B33:E33"/>
    <mergeCell ref="B34:E34"/>
    <mergeCell ref="T34:W36"/>
    <mergeCell ref="B35:E35"/>
    <mergeCell ref="B36:E36"/>
    <mergeCell ref="B30:E30"/>
    <mergeCell ref="T30:U30"/>
    <mergeCell ref="V30:W30"/>
    <mergeCell ref="B31:E31"/>
    <mergeCell ref="T31:U31"/>
    <mergeCell ref="V31:W31"/>
    <mergeCell ref="B37:E37"/>
    <mergeCell ref="R37:V37"/>
    <mergeCell ref="A38:A39"/>
    <mergeCell ref="B38:B39"/>
    <mergeCell ref="C38:C39"/>
    <mergeCell ref="D38:D39"/>
    <mergeCell ref="E38:E39"/>
    <mergeCell ref="F38:F39"/>
    <mergeCell ref="G38:G39"/>
    <mergeCell ref="H38:I38"/>
    <mergeCell ref="P38:P39"/>
    <mergeCell ref="Q38:Q39"/>
    <mergeCell ref="R38:S39"/>
    <mergeCell ref="T38:V38"/>
    <mergeCell ref="W48:W49"/>
    <mergeCell ref="C45:E47"/>
    <mergeCell ref="F45:F47"/>
    <mergeCell ref="J45:J47"/>
    <mergeCell ref="L45:L47"/>
    <mergeCell ref="N45:N47"/>
    <mergeCell ref="P45:P47"/>
    <mergeCell ref="W38:W39"/>
    <mergeCell ref="S40:S44"/>
    <mergeCell ref="J38:J39"/>
    <mergeCell ref="K38:K39"/>
    <mergeCell ref="L38:L39"/>
    <mergeCell ref="M38:M39"/>
    <mergeCell ref="N38:N39"/>
    <mergeCell ref="O38:O39"/>
    <mergeCell ref="T45:V47"/>
    <mergeCell ref="W45:W47"/>
    <mergeCell ref="A48:M48"/>
    <mergeCell ref="A49:M49"/>
    <mergeCell ref="N48:S48"/>
    <mergeCell ref="N49:O49"/>
    <mergeCell ref="P49:Q49"/>
    <mergeCell ref="B56:N56"/>
    <mergeCell ref="B51:M51"/>
    <mergeCell ref="B52:M52"/>
    <mergeCell ref="B53:M53"/>
    <mergeCell ref="B54:L54"/>
    <mergeCell ref="N54:O54"/>
    <mergeCell ref="G46:I47"/>
    <mergeCell ref="R46:S47"/>
    <mergeCell ref="T48:V49"/>
    <mergeCell ref="N50:O50"/>
    <mergeCell ref="N51:O51"/>
    <mergeCell ref="N52:O52"/>
    <mergeCell ref="N53:O53"/>
    <mergeCell ref="B50:M50"/>
  </mergeCells>
  <pageMargins left="0.98385826771653528" right="0.39370078740157477" top="1.422047244094488" bottom="0.64763779527559051" header="0.78740157480314954" footer="0.39370078740157477"/>
  <pageSetup paperSize="9" fitToWidth="0" fitToHeight="0" pageOrder="overThenDown" orientation="landscape" useFirstPageNumber="1" r:id="rId1"/>
  <headerFooter alignWithMargins="0">
    <oddHeader>&amp;L&amp;"Arial3,Italic"&amp;11&amp;K000000Anlage zur Kalkulation&amp;R&amp;"Arial3,Italic"&amp;11&amp;K000000&amp;A</oddHeader>
    <oddFooter>&amp;L&amp;"Liberation Sans2,Regular"&amp;K000000Version 2.7.1 (Januar2024)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68"/>
  <sheetViews>
    <sheetView topLeftCell="A52" zoomScale="80" zoomScaleNormal="80" workbookViewId="0">
      <selection activeCell="C46" sqref="C46"/>
    </sheetView>
  </sheetViews>
  <sheetFormatPr baseColWidth="10" defaultColWidth="11.5703125" defaultRowHeight="12.75"/>
  <cols>
    <col min="1" max="1" width="42" style="5" customWidth="1"/>
    <col min="2" max="2" width="8.85546875" style="5" customWidth="1"/>
    <col min="3" max="5" width="11.42578125" style="5" customWidth="1"/>
    <col min="6" max="6" width="12.42578125" style="5" customWidth="1"/>
    <col min="7" max="8" width="11.42578125" style="5" customWidth="1"/>
    <col min="9" max="10" width="12.42578125" style="5" customWidth="1"/>
    <col min="11" max="12" width="11.42578125" style="5" customWidth="1"/>
    <col min="13" max="13" width="13.5703125" style="5" customWidth="1"/>
    <col min="14" max="14" width="19" style="5" customWidth="1"/>
    <col min="15" max="15" width="6.42578125" style="5" customWidth="1"/>
    <col min="16" max="16" width="14.5703125" style="5" customWidth="1"/>
    <col min="17" max="1024" width="12.140625" style="5" customWidth="1"/>
    <col min="1025" max="16384" width="11.5703125" style="228"/>
  </cols>
  <sheetData>
    <row r="1" spans="1:14" ht="20.100000000000001" customHeight="1">
      <c r="A1" s="363" t="s">
        <v>239</v>
      </c>
      <c r="B1" s="363"/>
      <c r="C1" s="363"/>
      <c r="D1" s="363"/>
      <c r="E1" s="363"/>
      <c r="F1" s="363"/>
      <c r="G1" s="363"/>
      <c r="H1" s="363"/>
      <c r="I1" s="363"/>
      <c r="J1" s="363"/>
      <c r="K1" s="363"/>
      <c r="L1" s="363"/>
      <c r="M1" s="363"/>
      <c r="N1" s="363"/>
    </row>
    <row r="2" spans="1:14" ht="20.100000000000001" customHeight="1">
      <c r="A2" s="364" t="str">
        <f>'Anlage A'!C7</f>
        <v>Mustereinrichtung</v>
      </c>
      <c r="B2" s="364"/>
      <c r="C2" s="364"/>
      <c r="D2" s="364"/>
      <c r="E2" s="364"/>
      <c r="F2" s="364"/>
      <c r="G2" s="364"/>
      <c r="H2" s="364"/>
      <c r="I2" s="364"/>
      <c r="J2" s="364"/>
      <c r="K2" s="364"/>
      <c r="L2" s="364"/>
      <c r="M2" s="364"/>
      <c r="N2" s="364"/>
    </row>
    <row r="3" spans="1:14" ht="20.100000000000001" customHeight="1">
      <c r="A3" s="365" t="str">
        <f>IF('Anlage A'!C8&gt;0,'Anlage A'!C8," ")</f>
        <v>Mustereinrichtung</v>
      </c>
      <c r="B3" s="365"/>
      <c r="C3" s="365"/>
      <c r="D3" s="365"/>
      <c r="E3" s="365"/>
      <c r="F3" s="365"/>
      <c r="G3" s="365"/>
      <c r="H3" s="365"/>
      <c r="I3" s="365"/>
      <c r="J3" s="365"/>
      <c r="K3" s="365"/>
      <c r="L3" s="365"/>
      <c r="M3" s="365"/>
      <c r="N3" s="365"/>
    </row>
    <row r="4" spans="1:14" ht="22.7" customHeight="1">
      <c r="A4" s="340"/>
      <c r="B4" s="340"/>
      <c r="C4" s="340"/>
      <c r="D4" s="340"/>
      <c r="E4" s="340"/>
      <c r="F4" s="340"/>
      <c r="G4" s="340"/>
      <c r="H4" s="340"/>
      <c r="I4" s="340"/>
      <c r="J4" s="340"/>
      <c r="K4" s="340"/>
      <c r="L4" s="340"/>
      <c r="M4" s="340"/>
      <c r="N4" s="340"/>
    </row>
    <row r="5" spans="1:14" ht="22.7" customHeight="1">
      <c r="A5" s="366" t="s">
        <v>240</v>
      </c>
      <c r="B5" s="366"/>
      <c r="C5" s="366"/>
      <c r="D5" s="366"/>
      <c r="E5" s="366"/>
      <c r="F5" s="366"/>
      <c r="G5" s="366"/>
      <c r="H5" s="366"/>
      <c r="I5" s="366"/>
      <c r="J5" s="366"/>
      <c r="K5" s="366"/>
      <c r="L5" s="366"/>
      <c r="M5" s="366"/>
      <c r="N5" s="366"/>
    </row>
    <row r="6" spans="1:14" ht="110.45" customHeight="1">
      <c r="A6" s="240" t="s">
        <v>241</v>
      </c>
      <c r="B6" s="240" t="s">
        <v>242</v>
      </c>
      <c r="C6" s="240" t="s">
        <v>243</v>
      </c>
      <c r="D6" s="240" t="s">
        <v>244</v>
      </c>
      <c r="E6" s="240" t="s">
        <v>245</v>
      </c>
      <c r="F6" s="240" t="s">
        <v>246</v>
      </c>
      <c r="G6" s="240" t="s">
        <v>247</v>
      </c>
      <c r="H6" s="240" t="s">
        <v>248</v>
      </c>
      <c r="I6" s="240" t="s">
        <v>249</v>
      </c>
      <c r="J6" s="240" t="s">
        <v>250</v>
      </c>
      <c r="K6" s="240" t="s">
        <v>251</v>
      </c>
      <c r="L6" s="240" t="s">
        <v>252</v>
      </c>
      <c r="M6" s="240" t="s">
        <v>253</v>
      </c>
      <c r="N6" s="240" t="s">
        <v>254</v>
      </c>
    </row>
    <row r="7" spans="1:14" ht="20.45" customHeight="1">
      <c r="A7" s="139" t="s">
        <v>255</v>
      </c>
      <c r="B7" s="237">
        <v>11</v>
      </c>
      <c r="C7" s="141">
        <v>3900</v>
      </c>
      <c r="D7" s="141">
        <v>120</v>
      </c>
      <c r="E7" s="141">
        <v>20</v>
      </c>
      <c r="F7" s="141">
        <v>100</v>
      </c>
      <c r="G7" s="141">
        <v>1200</v>
      </c>
      <c r="H7" s="141">
        <v>3000</v>
      </c>
      <c r="I7" s="142">
        <f>12*(C7+D7+E7+F7)+G7+H7</f>
        <v>53880</v>
      </c>
      <c r="J7" s="142">
        <f>((I7-(F7*12))*C$54+((F7*12)*C$53))</f>
        <v>11870.268000000002</v>
      </c>
      <c r="K7" s="142">
        <f>I7*C$56</f>
        <v>2963.4</v>
      </c>
      <c r="L7" s="142">
        <f>C$57*12</f>
        <v>462</v>
      </c>
      <c r="M7" s="142">
        <f>I7+J7+K7+L7</f>
        <v>69175.667999999991</v>
      </c>
      <c r="N7" s="143">
        <f>B7*M7</f>
        <v>760932.34799999988</v>
      </c>
    </row>
    <row r="8" spans="1:14" ht="20.45" customHeight="1">
      <c r="A8" s="139" t="s">
        <v>256</v>
      </c>
      <c r="B8" s="237">
        <v>3.5</v>
      </c>
      <c r="C8" s="141">
        <v>3900</v>
      </c>
      <c r="D8" s="141">
        <v>30</v>
      </c>
      <c r="E8" s="141">
        <v>15</v>
      </c>
      <c r="F8" s="141">
        <v>70</v>
      </c>
      <c r="G8" s="141">
        <v>500</v>
      </c>
      <c r="H8" s="141">
        <v>3000</v>
      </c>
      <c r="I8" s="142">
        <f>12*(C8+D8+E8+F8)+G8+H8</f>
        <v>51680</v>
      </c>
      <c r="J8" s="142">
        <f>((I8-(F8*12))*C$54+((F8*12)*C$53))</f>
        <v>11452.484</v>
      </c>
      <c r="K8" s="142">
        <f>I8*C$56</f>
        <v>2842.4</v>
      </c>
      <c r="L8" s="142">
        <f>C$57*12</f>
        <v>462</v>
      </c>
      <c r="M8" s="142">
        <f>I8+J8+K8+L8</f>
        <v>66436.883999999991</v>
      </c>
      <c r="N8" s="143">
        <f>B8*M8</f>
        <v>232529.09399999998</v>
      </c>
    </row>
    <row r="9" spans="1:14" ht="20.45" customHeight="1">
      <c r="A9" s="239" t="s">
        <v>257</v>
      </c>
      <c r="B9" s="238">
        <f>SUM(B7:B8)</f>
        <v>14.5</v>
      </c>
      <c r="C9" s="313"/>
      <c r="D9" s="313"/>
      <c r="E9" s="313"/>
      <c r="F9" s="313"/>
      <c r="G9" s="313"/>
      <c r="H9" s="313"/>
      <c r="I9" s="313"/>
      <c r="J9" s="313"/>
      <c r="K9" s="313"/>
      <c r="L9" s="313"/>
      <c r="M9" s="313"/>
      <c r="N9" s="143">
        <f>SUM(N7:N8)</f>
        <v>993461.44199999981</v>
      </c>
    </row>
    <row r="10" spans="1:14" ht="20.45" customHeight="1">
      <c r="A10" s="347" t="s">
        <v>258</v>
      </c>
      <c r="B10" s="347"/>
      <c r="C10" s="347"/>
      <c r="D10" s="347"/>
      <c r="E10" s="347"/>
      <c r="F10" s="347"/>
      <c r="G10" s="347"/>
      <c r="H10" s="347"/>
      <c r="I10" s="347"/>
      <c r="J10" s="347"/>
      <c r="K10" s="347"/>
      <c r="L10" s="347"/>
      <c r="M10" s="144">
        <f>N9/B9</f>
        <v>68514.582206896535</v>
      </c>
      <c r="N10" s="143"/>
    </row>
    <row r="11" spans="1:14" ht="20.45" customHeight="1">
      <c r="A11" s="139" t="s">
        <v>259</v>
      </c>
      <c r="B11" s="237">
        <v>1</v>
      </c>
      <c r="C11" s="140">
        <v>3330</v>
      </c>
      <c r="D11" s="140">
        <v>100</v>
      </c>
      <c r="E11" s="140">
        <v>16</v>
      </c>
      <c r="F11" s="140">
        <v>80</v>
      </c>
      <c r="G11" s="140">
        <v>700</v>
      </c>
      <c r="H11" s="140">
        <v>2300</v>
      </c>
      <c r="I11" s="142">
        <f>12*(C11+D11+E11+F11)+G11+H11</f>
        <v>45312</v>
      </c>
      <c r="J11" s="142">
        <f>((I11-(F11*12))*C$54+((F11*12)*C$53))</f>
        <v>9993.235200000001</v>
      </c>
      <c r="K11" s="142">
        <f>I11*C$56</f>
        <v>2492.16</v>
      </c>
      <c r="L11" s="142">
        <f>C$57*12</f>
        <v>462</v>
      </c>
      <c r="M11" s="142">
        <f>I11+J11+K11+L11</f>
        <v>58259.395199999999</v>
      </c>
      <c r="N11" s="143">
        <f>B11*M11</f>
        <v>58259.395199999999</v>
      </c>
    </row>
    <row r="12" spans="1:14" ht="20.45" customHeight="1">
      <c r="A12" s="139" t="s">
        <v>260</v>
      </c>
      <c r="B12" s="237">
        <v>1.5</v>
      </c>
      <c r="C12" s="140">
        <v>3330</v>
      </c>
      <c r="D12" s="140">
        <v>30</v>
      </c>
      <c r="E12" s="140">
        <v>8</v>
      </c>
      <c r="F12" s="140">
        <v>40</v>
      </c>
      <c r="G12" s="140">
        <v>300</v>
      </c>
      <c r="H12" s="140">
        <v>2300</v>
      </c>
      <c r="I12" s="142">
        <f>12*(C12+D12+E12+F12)+G12+H12</f>
        <v>43496</v>
      </c>
      <c r="J12" s="142">
        <f>((I12-(F12*12))*C$54+((F12*12)*C$53))</f>
        <v>9687.7016000000003</v>
      </c>
      <c r="K12" s="142">
        <f>I12*C$56</f>
        <v>2392.2800000000002</v>
      </c>
      <c r="L12" s="142">
        <f>C$57*12</f>
        <v>462</v>
      </c>
      <c r="M12" s="142">
        <f>I12+J12+K12+L12</f>
        <v>56037.981599999999</v>
      </c>
      <c r="N12" s="143">
        <f>B12*M12</f>
        <v>84056.972399999999</v>
      </c>
    </row>
    <row r="13" spans="1:14" ht="20.45" customHeight="1">
      <c r="A13" s="239" t="s">
        <v>261</v>
      </c>
      <c r="B13" s="238">
        <f>SUM(B11:B12)</f>
        <v>2.5</v>
      </c>
      <c r="C13" s="313"/>
      <c r="D13" s="313"/>
      <c r="E13" s="313"/>
      <c r="F13" s="313"/>
      <c r="G13" s="313"/>
      <c r="H13" s="313"/>
      <c r="I13" s="313"/>
      <c r="J13" s="313"/>
      <c r="K13" s="313"/>
      <c r="L13" s="313"/>
      <c r="M13" s="313"/>
      <c r="N13" s="145">
        <f>SUM(N11:N12)</f>
        <v>142316.3676</v>
      </c>
    </row>
    <row r="14" spans="1:14" ht="20.45" customHeight="1">
      <c r="A14" s="347" t="s">
        <v>262</v>
      </c>
      <c r="B14" s="347"/>
      <c r="C14" s="347"/>
      <c r="D14" s="347"/>
      <c r="E14" s="347"/>
      <c r="F14" s="347"/>
      <c r="G14" s="347"/>
      <c r="H14" s="347"/>
      <c r="I14" s="347"/>
      <c r="J14" s="347"/>
      <c r="K14" s="347"/>
      <c r="L14" s="347"/>
      <c r="M14" s="144">
        <f>N13/B13</f>
        <v>56926.547039999998</v>
      </c>
      <c r="N14" s="143"/>
    </row>
    <row r="15" spans="1:14" ht="20.45" customHeight="1">
      <c r="A15" s="139" t="s">
        <v>263</v>
      </c>
      <c r="B15" s="237">
        <v>1</v>
      </c>
      <c r="C15" s="140">
        <v>3100</v>
      </c>
      <c r="D15" s="140">
        <v>80</v>
      </c>
      <c r="E15" s="140">
        <v>16</v>
      </c>
      <c r="F15" s="140">
        <v>70</v>
      </c>
      <c r="G15" s="140">
        <v>600</v>
      </c>
      <c r="H15" s="140">
        <v>2000</v>
      </c>
      <c r="I15" s="142">
        <f>12*(C15+D15+E15+F15)+G15+H15</f>
        <v>41792</v>
      </c>
      <c r="J15" s="142">
        <f>((I15-(F15*12))*C$54+((F15*12)*C$53))</f>
        <v>9226.6952000000001</v>
      </c>
      <c r="K15" s="142">
        <f>I15*C$56</f>
        <v>2298.56</v>
      </c>
      <c r="L15" s="142">
        <f>C$57*12</f>
        <v>462</v>
      </c>
      <c r="M15" s="142">
        <f>I15+J15+K15+L15</f>
        <v>53779.2552</v>
      </c>
      <c r="N15" s="143">
        <f>B15*M15</f>
        <v>53779.2552</v>
      </c>
    </row>
    <row r="16" spans="1:14" ht="20.45" customHeight="1">
      <c r="A16" s="139" t="s">
        <v>264</v>
      </c>
      <c r="B16" s="237">
        <v>11</v>
      </c>
      <c r="C16" s="140">
        <v>3100</v>
      </c>
      <c r="D16" s="140">
        <v>30</v>
      </c>
      <c r="E16" s="140">
        <v>8</v>
      </c>
      <c r="F16" s="140">
        <v>30</v>
      </c>
      <c r="G16" s="140">
        <v>300</v>
      </c>
      <c r="H16" s="140">
        <v>2000</v>
      </c>
      <c r="I16" s="142">
        <f>12*(C16+D16+E16+F16)+G16+H16</f>
        <v>40316</v>
      </c>
      <c r="J16" s="142">
        <f>((I16-(F16*12))*C$54+((F16*12)*C$53))</f>
        <v>8997.6956000000009</v>
      </c>
      <c r="K16" s="142">
        <f>I16*C$56</f>
        <v>2217.38</v>
      </c>
      <c r="L16" s="142">
        <f>C$57*12</f>
        <v>462</v>
      </c>
      <c r="M16" s="142">
        <f>I16+J16+K16+L16</f>
        <v>51993.075599999996</v>
      </c>
      <c r="N16" s="143">
        <f>B16*M16</f>
        <v>571923.83159999992</v>
      </c>
    </row>
    <row r="17" spans="1:16" ht="20.45" customHeight="1">
      <c r="A17" s="239" t="s">
        <v>265</v>
      </c>
      <c r="B17" s="238">
        <f>SUM(B15:B16)</f>
        <v>12</v>
      </c>
      <c r="C17" s="313"/>
      <c r="D17" s="313"/>
      <c r="E17" s="313"/>
      <c r="F17" s="313"/>
      <c r="G17" s="313"/>
      <c r="H17" s="313"/>
      <c r="I17" s="313"/>
      <c r="J17" s="313"/>
      <c r="K17" s="313"/>
      <c r="L17" s="313"/>
      <c r="M17" s="313"/>
      <c r="N17" s="145">
        <f>SUM(N15:N16)</f>
        <v>625703.08679999993</v>
      </c>
    </row>
    <row r="18" spans="1:16" ht="20.45" customHeight="1">
      <c r="A18" s="347" t="s">
        <v>266</v>
      </c>
      <c r="B18" s="347"/>
      <c r="C18" s="347"/>
      <c r="D18" s="347"/>
      <c r="E18" s="347"/>
      <c r="F18" s="347"/>
      <c r="G18" s="347"/>
      <c r="H18" s="347"/>
      <c r="I18" s="347"/>
      <c r="J18" s="347"/>
      <c r="K18" s="347"/>
      <c r="L18" s="347"/>
      <c r="M18" s="144">
        <f>N17/B17</f>
        <v>52141.923899999994</v>
      </c>
      <c r="N18" s="143"/>
    </row>
    <row r="19" spans="1:16" ht="20.45" customHeight="1">
      <c r="A19" s="347" t="s">
        <v>267</v>
      </c>
      <c r="B19" s="347"/>
      <c r="C19" s="347"/>
      <c r="D19" s="347"/>
      <c r="E19" s="347"/>
      <c r="F19" s="347"/>
      <c r="G19" s="347"/>
      <c r="H19" s="347"/>
      <c r="I19" s="347"/>
      <c r="J19" s="347"/>
      <c r="K19" s="347"/>
      <c r="L19" s="347"/>
      <c r="M19" s="347"/>
      <c r="N19" s="145">
        <f>N9+N13+N17</f>
        <v>1761480.8963999997</v>
      </c>
    </row>
    <row r="20" spans="1:16" ht="22.7" customHeight="1">
      <c r="A20" s="359" t="s">
        <v>268</v>
      </c>
      <c r="B20" s="359"/>
      <c r="C20" s="359"/>
      <c r="D20" s="359"/>
      <c r="E20" s="359"/>
      <c r="F20" s="359"/>
      <c r="G20" s="359"/>
      <c r="H20" s="359"/>
      <c r="I20" s="359"/>
      <c r="J20" s="359"/>
      <c r="K20" s="359"/>
      <c r="L20" s="359"/>
      <c r="M20" s="146">
        <f>N19/(B9+B13+B17)</f>
        <v>60740.720565517229</v>
      </c>
      <c r="N20" s="147"/>
    </row>
    <row r="21" spans="1:16" ht="22.7" customHeight="1">
      <c r="A21" s="340"/>
      <c r="B21" s="340"/>
      <c r="C21" s="340"/>
      <c r="D21" s="340"/>
      <c r="E21" s="340"/>
      <c r="F21" s="340"/>
      <c r="G21" s="340"/>
      <c r="H21" s="340"/>
      <c r="I21" s="340"/>
      <c r="J21" s="340"/>
      <c r="K21" s="340"/>
      <c r="L21" s="340"/>
      <c r="M21" s="340"/>
      <c r="N21" s="340"/>
    </row>
    <row r="22" spans="1:16" ht="22.7" customHeight="1">
      <c r="A22" s="360" t="s">
        <v>269</v>
      </c>
      <c r="B22" s="360"/>
      <c r="C22" s="360"/>
      <c r="D22" s="360"/>
      <c r="E22" s="360"/>
      <c r="F22" s="360"/>
      <c r="G22" s="360"/>
      <c r="H22" s="360"/>
      <c r="I22" s="360"/>
      <c r="J22" s="360"/>
      <c r="K22" s="360"/>
      <c r="L22" s="360"/>
      <c r="M22" s="360"/>
      <c r="N22" s="360"/>
    </row>
    <row r="23" spans="1:16" ht="20.45" customHeight="1">
      <c r="A23" s="356" t="s">
        <v>270</v>
      </c>
      <c r="B23" s="356"/>
      <c r="C23" s="356"/>
      <c r="D23" s="356"/>
      <c r="E23" s="356"/>
      <c r="F23" s="227">
        <v>340</v>
      </c>
      <c r="G23" s="361" t="s">
        <v>271</v>
      </c>
      <c r="H23" s="361"/>
      <c r="I23" s="361"/>
      <c r="J23" s="361"/>
      <c r="K23" s="361"/>
      <c r="L23" s="361"/>
      <c r="M23" s="361"/>
      <c r="N23" s="148">
        <f>F23*(B9+B13+B17)</f>
        <v>9860</v>
      </c>
    </row>
    <row r="24" spans="1:16" ht="20.45" customHeight="1">
      <c r="A24" s="343" t="s">
        <v>272</v>
      </c>
      <c r="B24" s="343"/>
      <c r="C24" s="343"/>
      <c r="D24" s="343"/>
      <c r="E24" s="343"/>
      <c r="F24" s="227">
        <v>1.8</v>
      </c>
      <c r="G24" s="362" t="s">
        <v>273</v>
      </c>
      <c r="H24" s="362"/>
      <c r="I24" s="362"/>
      <c r="J24" s="362"/>
      <c r="K24" s="362"/>
      <c r="L24" s="362"/>
      <c r="M24" s="362"/>
      <c r="N24" s="148">
        <f t="shared" ref="N24:N30" si="0">IF(F24&lt;10,$N$19*F24/100,F24)</f>
        <v>31706.656135199995</v>
      </c>
    </row>
    <row r="25" spans="1:16" ht="20.45" customHeight="1">
      <c r="A25" s="343" t="s">
        <v>274</v>
      </c>
      <c r="B25" s="343"/>
      <c r="C25" s="343"/>
      <c r="D25" s="343"/>
      <c r="E25" s="343"/>
      <c r="F25" s="227">
        <v>2100</v>
      </c>
      <c r="G25" s="362"/>
      <c r="H25" s="362"/>
      <c r="I25" s="362"/>
      <c r="J25" s="362"/>
      <c r="K25" s="362"/>
      <c r="L25" s="362"/>
      <c r="M25" s="362"/>
      <c r="N25" s="148">
        <f t="shared" si="0"/>
        <v>2100</v>
      </c>
      <c r="P25" s="4"/>
    </row>
    <row r="26" spans="1:16" ht="20.45" customHeight="1">
      <c r="A26" s="343" t="s">
        <v>275</v>
      </c>
      <c r="B26" s="343"/>
      <c r="C26" s="343"/>
      <c r="D26" s="343"/>
      <c r="E26" s="343"/>
      <c r="F26" s="227">
        <v>2000</v>
      </c>
      <c r="G26" s="362"/>
      <c r="H26" s="362"/>
      <c r="I26" s="362"/>
      <c r="J26" s="362"/>
      <c r="K26" s="362"/>
      <c r="L26" s="362"/>
      <c r="M26" s="362"/>
      <c r="N26" s="148">
        <f t="shared" si="0"/>
        <v>2000</v>
      </c>
      <c r="P26" s="4"/>
    </row>
    <row r="27" spans="1:16" ht="20.45" customHeight="1">
      <c r="A27" s="356" t="s">
        <v>276</v>
      </c>
      <c r="B27" s="356"/>
      <c r="C27" s="356"/>
      <c r="D27" s="356"/>
      <c r="E27" s="356"/>
      <c r="F27" s="227">
        <v>1</v>
      </c>
      <c r="G27" s="362"/>
      <c r="H27" s="362"/>
      <c r="I27" s="362"/>
      <c r="J27" s="362"/>
      <c r="K27" s="362"/>
      <c r="L27" s="362"/>
      <c r="M27" s="362"/>
      <c r="N27" s="148">
        <f t="shared" si="0"/>
        <v>17614.808963999996</v>
      </c>
      <c r="P27" s="4"/>
    </row>
    <row r="28" spans="1:16" ht="20.45" customHeight="1">
      <c r="A28" s="356" t="s">
        <v>277</v>
      </c>
      <c r="B28" s="356"/>
      <c r="C28" s="356"/>
      <c r="D28" s="356"/>
      <c r="E28" s="356"/>
      <c r="F28" s="227">
        <v>25000</v>
      </c>
      <c r="G28" s="362"/>
      <c r="H28" s="362"/>
      <c r="I28" s="362"/>
      <c r="J28" s="362"/>
      <c r="K28" s="362"/>
      <c r="L28" s="362"/>
      <c r="M28" s="362"/>
      <c r="N28" s="148">
        <f t="shared" si="0"/>
        <v>25000</v>
      </c>
      <c r="P28" s="4"/>
    </row>
    <row r="29" spans="1:16" ht="20.45" customHeight="1">
      <c r="A29" s="356" t="s">
        <v>278</v>
      </c>
      <c r="B29" s="356"/>
      <c r="C29" s="356"/>
      <c r="D29" s="356"/>
      <c r="E29" s="356"/>
      <c r="F29" s="227">
        <v>2.9</v>
      </c>
      <c r="G29" s="362"/>
      <c r="H29" s="362"/>
      <c r="I29" s="362"/>
      <c r="J29" s="362"/>
      <c r="K29" s="362"/>
      <c r="L29" s="362"/>
      <c r="M29" s="362"/>
      <c r="N29" s="148">
        <f t="shared" si="0"/>
        <v>51082.945995599992</v>
      </c>
      <c r="P29" s="4"/>
    </row>
    <row r="30" spans="1:16" ht="20.45" customHeight="1">
      <c r="A30" s="356" t="s">
        <v>279</v>
      </c>
      <c r="B30" s="356"/>
      <c r="C30" s="356"/>
      <c r="D30" s="356"/>
      <c r="E30" s="356"/>
      <c r="F30" s="227">
        <v>400</v>
      </c>
      <c r="G30" s="357" t="s">
        <v>280</v>
      </c>
      <c r="H30" s="357"/>
      <c r="I30" s="357"/>
      <c r="J30" s="357"/>
      <c r="K30" s="357"/>
      <c r="L30" s="357"/>
      <c r="M30" s="357"/>
      <c r="N30" s="148">
        <f t="shared" si="0"/>
        <v>400</v>
      </c>
      <c r="P30" s="4"/>
    </row>
    <row r="31" spans="1:16" ht="22.7" customHeight="1">
      <c r="A31" s="358" t="s">
        <v>281</v>
      </c>
      <c r="B31" s="358"/>
      <c r="C31" s="358"/>
      <c r="D31" s="358"/>
      <c r="E31" s="358"/>
      <c r="F31" s="358"/>
      <c r="G31" s="358"/>
      <c r="H31" s="358"/>
      <c r="I31" s="358"/>
      <c r="J31" s="358"/>
      <c r="K31" s="358"/>
      <c r="L31" s="358"/>
      <c r="M31" s="358"/>
      <c r="N31" s="149">
        <f>SUM(N23:N30)</f>
        <v>139764.41109479999</v>
      </c>
    </row>
    <row r="32" spans="1:16" ht="22.7" customHeight="1">
      <c r="A32" s="340"/>
      <c r="B32" s="340"/>
      <c r="C32" s="340"/>
      <c r="D32" s="340"/>
      <c r="E32" s="340"/>
      <c r="F32" s="340"/>
      <c r="G32" s="340"/>
      <c r="H32" s="340"/>
      <c r="I32" s="340"/>
      <c r="J32" s="340"/>
      <c r="K32" s="340"/>
      <c r="L32" s="340"/>
      <c r="M32" s="340"/>
      <c r="N32" s="340"/>
    </row>
    <row r="33" spans="1:16" ht="20.45" customHeight="1">
      <c r="A33" s="351" t="s">
        <v>282</v>
      </c>
      <c r="B33" s="351"/>
      <c r="C33" s="351"/>
      <c r="D33" s="351"/>
      <c r="E33" s="351"/>
      <c r="F33" s="351"/>
      <c r="G33" s="351"/>
      <c r="H33" s="351"/>
      <c r="I33" s="351"/>
      <c r="J33" s="351"/>
      <c r="K33" s="351"/>
      <c r="L33" s="351"/>
      <c r="M33" s="351"/>
      <c r="N33" s="145">
        <f>N9+(N9/N19*N31)</f>
        <v>1072287.4762024113</v>
      </c>
    </row>
    <row r="34" spans="1:16" ht="20.45" customHeight="1">
      <c r="A34" s="351" t="s">
        <v>283</v>
      </c>
      <c r="B34" s="351"/>
      <c r="C34" s="351"/>
      <c r="D34" s="351"/>
      <c r="E34" s="351"/>
      <c r="F34" s="351"/>
      <c r="G34" s="351"/>
      <c r="H34" s="351"/>
      <c r="I34" s="351"/>
      <c r="J34" s="351"/>
      <c r="K34" s="351"/>
      <c r="L34" s="150">
        <f>M34/M40</f>
        <v>1.1279843500209079</v>
      </c>
      <c r="M34" s="146">
        <f>N33/B9</f>
        <v>73950.860427752501</v>
      </c>
      <c r="N34" s="145"/>
    </row>
    <row r="35" spans="1:16" ht="20.45" customHeight="1">
      <c r="A35" s="351" t="s">
        <v>284</v>
      </c>
      <c r="B35" s="351"/>
      <c r="C35" s="351"/>
      <c r="D35" s="351"/>
      <c r="E35" s="351"/>
      <c r="F35" s="351"/>
      <c r="G35" s="351"/>
      <c r="H35" s="351"/>
      <c r="I35" s="351"/>
      <c r="J35" s="351"/>
      <c r="K35" s="351"/>
      <c r="L35" s="351"/>
      <c r="M35" s="351"/>
      <c r="N35" s="145">
        <f>N13+(N13/N19*N31)</f>
        <v>153608.43630617586</v>
      </c>
    </row>
    <row r="36" spans="1:16" ht="20.45" customHeight="1">
      <c r="A36" s="351" t="s">
        <v>285</v>
      </c>
      <c r="B36" s="351"/>
      <c r="C36" s="351"/>
      <c r="D36" s="351"/>
      <c r="E36" s="351"/>
      <c r="F36" s="351"/>
      <c r="G36" s="351"/>
      <c r="H36" s="351"/>
      <c r="I36" s="351"/>
      <c r="J36" s="351"/>
      <c r="K36" s="351"/>
      <c r="L36" s="150">
        <f>M36/M40</f>
        <v>0.9372056589054929</v>
      </c>
      <c r="M36" s="146">
        <f>N35/B13</f>
        <v>61443.374522470345</v>
      </c>
      <c r="N36" s="145"/>
    </row>
    <row r="37" spans="1:16" ht="20.45" customHeight="1">
      <c r="A37" s="351" t="s">
        <v>286</v>
      </c>
      <c r="B37" s="351"/>
      <c r="C37" s="351"/>
      <c r="D37" s="351"/>
      <c r="E37" s="351"/>
      <c r="F37" s="351"/>
      <c r="G37" s="351"/>
      <c r="H37" s="351"/>
      <c r="I37" s="351"/>
      <c r="J37" s="351"/>
      <c r="K37" s="351"/>
      <c r="L37" s="351"/>
      <c r="M37" s="351"/>
      <c r="N37" s="145">
        <f>N17+(N17/N19*N31)</f>
        <v>675349.3949862126</v>
      </c>
    </row>
    <row r="38" spans="1:16" ht="20.45" customHeight="1">
      <c r="A38" s="351" t="s">
        <v>287</v>
      </c>
      <c r="B38" s="351"/>
      <c r="C38" s="351"/>
      <c r="D38" s="351"/>
      <c r="E38" s="351"/>
      <c r="F38" s="351"/>
      <c r="G38" s="351"/>
      <c r="H38" s="351"/>
      <c r="I38" s="351"/>
      <c r="J38" s="351"/>
      <c r="K38" s="351"/>
      <c r="L38" s="150">
        <f>M38/M40</f>
        <v>0.85843439811942568</v>
      </c>
      <c r="M38" s="146">
        <f>N37/B17</f>
        <v>56279.116248851053</v>
      </c>
      <c r="N38" s="145"/>
    </row>
    <row r="39" spans="1:16" ht="20.45" customHeight="1">
      <c r="A39" s="351" t="s">
        <v>288</v>
      </c>
      <c r="B39" s="351"/>
      <c r="C39" s="351"/>
      <c r="D39" s="351"/>
      <c r="E39" s="351"/>
      <c r="F39" s="351"/>
      <c r="G39" s="351"/>
      <c r="H39" s="351"/>
      <c r="I39" s="351"/>
      <c r="J39" s="351"/>
      <c r="K39" s="351"/>
      <c r="L39" s="351"/>
      <c r="M39" s="351"/>
      <c r="N39" s="145">
        <f>N19+N31</f>
        <v>1901245.3074947996</v>
      </c>
    </row>
    <row r="40" spans="1:16" ht="20.45" customHeight="1">
      <c r="A40" s="351" t="s">
        <v>289</v>
      </c>
      <c r="B40" s="351"/>
      <c r="C40" s="351"/>
      <c r="D40" s="351"/>
      <c r="E40" s="351"/>
      <c r="F40" s="351"/>
      <c r="G40" s="351"/>
      <c r="H40" s="351"/>
      <c r="I40" s="351"/>
      <c r="J40" s="351"/>
      <c r="K40" s="351"/>
      <c r="L40" s="151">
        <f>M40/M40</f>
        <v>1</v>
      </c>
      <c r="M40" s="146">
        <f>N39/(B9+B13+B17)</f>
        <v>65560.183017062052</v>
      </c>
      <c r="N40" s="145"/>
    </row>
    <row r="41" spans="1:16" ht="20.45" customHeight="1">
      <c r="A41" s="351"/>
      <c r="B41" s="351"/>
      <c r="C41" s="351"/>
      <c r="D41" s="351"/>
      <c r="E41" s="351"/>
      <c r="F41" s="351"/>
      <c r="G41" s="351"/>
      <c r="H41" s="351"/>
      <c r="I41" s="351"/>
      <c r="J41" s="351"/>
      <c r="K41" s="351"/>
      <c r="L41" s="151"/>
      <c r="M41" s="201"/>
      <c r="N41" s="145"/>
    </row>
    <row r="42" spans="1:16" ht="22.7" customHeight="1">
      <c r="A42" s="340"/>
      <c r="B42" s="340"/>
      <c r="C42" s="340"/>
      <c r="D42" s="340"/>
      <c r="E42" s="340"/>
      <c r="F42" s="340"/>
      <c r="G42" s="340"/>
      <c r="H42" s="340"/>
      <c r="I42" s="340"/>
      <c r="J42" s="340"/>
      <c r="K42" s="340"/>
      <c r="L42" s="340"/>
      <c r="M42" s="340"/>
      <c r="N42" s="340"/>
    </row>
    <row r="43" spans="1:16" ht="22.7" customHeight="1">
      <c r="A43" s="352" t="s">
        <v>290</v>
      </c>
      <c r="B43" s="352"/>
      <c r="C43" s="352"/>
      <c r="D43" s="352"/>
      <c r="E43" s="352"/>
      <c r="F43" s="352"/>
      <c r="G43" s="352"/>
      <c r="H43" s="352"/>
      <c r="I43" s="352"/>
      <c r="J43" s="352"/>
      <c r="K43" s="352"/>
      <c r="L43" s="352"/>
      <c r="M43" s="352"/>
      <c r="N43" s="352"/>
    </row>
    <row r="44" spans="1:16" ht="20.45" customHeight="1">
      <c r="A44" s="350" t="s">
        <v>291</v>
      </c>
      <c r="B44" s="350"/>
      <c r="C44" s="350"/>
      <c r="D44" s="350"/>
      <c r="E44" s="340"/>
      <c r="F44" s="353" t="s">
        <v>292</v>
      </c>
      <c r="G44" s="353"/>
      <c r="H44" s="353"/>
      <c r="I44" s="353"/>
      <c r="J44" s="353"/>
      <c r="K44" s="353"/>
      <c r="L44" s="353"/>
      <c r="M44" s="353"/>
      <c r="N44" s="353"/>
    </row>
    <row r="45" spans="1:16" ht="20.45" customHeight="1">
      <c r="A45" s="313"/>
      <c r="B45" s="313"/>
      <c r="C45" s="241">
        <v>2025</v>
      </c>
      <c r="D45" s="152">
        <f>C45-1</f>
        <v>2024</v>
      </c>
      <c r="E45" s="340"/>
      <c r="F45" s="354"/>
      <c r="G45" s="354"/>
      <c r="H45" s="354"/>
      <c r="I45" s="354"/>
      <c r="J45" s="354"/>
      <c r="K45" s="355" t="s">
        <v>293</v>
      </c>
      <c r="L45" s="355" t="s">
        <v>294</v>
      </c>
      <c r="M45" s="355" t="s">
        <v>295</v>
      </c>
      <c r="N45" s="355" t="s">
        <v>374</v>
      </c>
      <c r="P45" s="4"/>
    </row>
    <row r="46" spans="1:16" ht="20.45" customHeight="1">
      <c r="A46" s="343" t="s">
        <v>296</v>
      </c>
      <c r="B46" s="343"/>
      <c r="C46" s="153">
        <v>8.5500000000000007E-2</v>
      </c>
      <c r="D46" s="153">
        <v>8.1000000000000003E-2</v>
      </c>
      <c r="E46" s="340"/>
      <c r="F46" s="354"/>
      <c r="G46" s="354"/>
      <c r="H46" s="354"/>
      <c r="I46" s="354"/>
      <c r="J46" s="354"/>
      <c r="K46" s="355"/>
      <c r="L46" s="355"/>
      <c r="M46" s="355"/>
      <c r="N46" s="355"/>
      <c r="P46" s="4"/>
    </row>
    <row r="47" spans="1:16" ht="20.45" customHeight="1">
      <c r="A47" s="343" t="s">
        <v>297</v>
      </c>
      <c r="B47" s="343"/>
      <c r="C47" s="153">
        <v>1.7999999999999999E-2</v>
      </c>
      <c r="D47" s="153">
        <v>1.7000000000000001E-2</v>
      </c>
      <c r="E47" s="340"/>
      <c r="F47" s="354"/>
      <c r="G47" s="354"/>
      <c r="H47" s="354"/>
      <c r="I47" s="354"/>
      <c r="J47" s="354"/>
      <c r="K47" s="355"/>
      <c r="L47" s="355"/>
      <c r="M47" s="355"/>
      <c r="N47" s="355"/>
      <c r="P47" s="4"/>
    </row>
    <row r="48" spans="1:16" ht="20.45" customHeight="1">
      <c r="A48" s="343" t="s">
        <v>298</v>
      </c>
      <c r="B48" s="343"/>
      <c r="C48" s="153">
        <v>9.2999999999999999E-2</v>
      </c>
      <c r="D48" s="153">
        <v>9.2999999999999999E-2</v>
      </c>
      <c r="E48" s="340"/>
      <c r="F48" s="354"/>
      <c r="G48" s="354"/>
      <c r="H48" s="354"/>
      <c r="I48" s="354"/>
      <c r="J48" s="354"/>
      <c r="K48" s="355"/>
      <c r="L48" s="355"/>
      <c r="M48" s="355"/>
      <c r="N48" s="355"/>
      <c r="P48" s="4"/>
    </row>
    <row r="49" spans="1:16" ht="20.45" customHeight="1">
      <c r="A49" s="343" t="s">
        <v>299</v>
      </c>
      <c r="B49" s="343"/>
      <c r="C49" s="153">
        <v>1.2999999999999999E-2</v>
      </c>
      <c r="D49" s="153">
        <v>1.2999999999999999E-2</v>
      </c>
      <c r="E49" s="340"/>
      <c r="F49" s="354"/>
      <c r="G49" s="354"/>
      <c r="H49" s="354"/>
      <c r="I49" s="354"/>
      <c r="J49" s="354"/>
      <c r="K49" s="355"/>
      <c r="L49" s="355"/>
      <c r="M49" s="355"/>
      <c r="N49" s="355"/>
      <c r="P49" s="4"/>
    </row>
    <row r="50" spans="1:16" ht="20.45" customHeight="1">
      <c r="A50" s="343" t="s">
        <v>300</v>
      </c>
      <c r="B50" s="343"/>
      <c r="C50" s="153">
        <v>5.9999999999999995E-4</v>
      </c>
      <c r="D50" s="153">
        <v>5.9999999999999995E-4</v>
      </c>
      <c r="E50" s="340"/>
      <c r="F50" s="344" t="s">
        <v>255</v>
      </c>
      <c r="G50" s="344"/>
      <c r="H50" s="344"/>
      <c r="I50" s="344"/>
      <c r="J50" s="344"/>
      <c r="K50" s="142">
        <f>((I7-G7)/12)-E7-F7</f>
        <v>4270</v>
      </c>
      <c r="L50" s="142">
        <f t="shared" ref="L50:L55" si="1">K50/$I$62/13*3</f>
        <v>25.594405594405593</v>
      </c>
      <c r="M50" s="348">
        <f>((B7*L50)+(B8*L51))/(B7+B8)</f>
        <v>25.464190981432363</v>
      </c>
      <c r="N50" s="349">
        <v>25.62</v>
      </c>
      <c r="P50" s="4"/>
    </row>
    <row r="51" spans="1:16" ht="20.45" customHeight="1">
      <c r="A51" s="343" t="s">
        <v>301</v>
      </c>
      <c r="B51" s="343"/>
      <c r="C51" s="153">
        <v>0</v>
      </c>
      <c r="D51" s="153">
        <v>0</v>
      </c>
      <c r="E51" s="340"/>
      <c r="F51" s="344" t="s">
        <v>256</v>
      </c>
      <c r="G51" s="344"/>
      <c r="H51" s="344"/>
      <c r="I51" s="344"/>
      <c r="J51" s="344"/>
      <c r="K51" s="142">
        <f>((I8-G8)/12)-E8-F8</f>
        <v>4180</v>
      </c>
      <c r="L51" s="142">
        <f t="shared" si="1"/>
        <v>25.054945054945058</v>
      </c>
      <c r="M51" s="348"/>
      <c r="N51" s="349"/>
      <c r="P51" s="4"/>
    </row>
    <row r="52" spans="1:16" ht="20.45" customHeight="1">
      <c r="A52" s="343" t="s">
        <v>302</v>
      </c>
      <c r="B52" s="343"/>
      <c r="C52" s="153">
        <v>5.0000000000000001E-3</v>
      </c>
      <c r="D52" s="153">
        <v>5.0000000000000001E-3</v>
      </c>
      <c r="E52" s="340"/>
      <c r="F52" s="344" t="s">
        <v>303</v>
      </c>
      <c r="G52" s="344"/>
      <c r="H52" s="344"/>
      <c r="I52" s="344"/>
      <c r="J52" s="344"/>
      <c r="K52" s="142">
        <f>((I11-G11)/12)-E11-F11</f>
        <v>3621.6666666666665</v>
      </c>
      <c r="L52" s="142">
        <f t="shared" si="1"/>
        <v>21.708291708291707</v>
      </c>
      <c r="M52" s="348">
        <f>((B11*L52)+(B12*L53))/(B11+B12)</f>
        <v>21.456543456543454</v>
      </c>
      <c r="N52" s="349">
        <v>21.44</v>
      </c>
      <c r="P52" s="4"/>
    </row>
    <row r="53" spans="1:16" ht="20.45" customHeight="1">
      <c r="A53" s="343" t="s">
        <v>304</v>
      </c>
      <c r="B53" s="343"/>
      <c r="C53" s="153">
        <v>0.01</v>
      </c>
      <c r="D53" s="153">
        <v>0.01</v>
      </c>
      <c r="E53" s="340"/>
      <c r="F53" s="344" t="s">
        <v>260</v>
      </c>
      <c r="G53" s="344"/>
      <c r="H53" s="344"/>
      <c r="I53" s="344"/>
      <c r="J53" s="344"/>
      <c r="K53" s="142">
        <f>((I12-G12)/12)-E12-F12</f>
        <v>3551.6666666666665</v>
      </c>
      <c r="L53" s="142">
        <f t="shared" si="1"/>
        <v>21.288711288711287</v>
      </c>
      <c r="M53" s="348"/>
      <c r="N53" s="349"/>
      <c r="P53" s="4"/>
    </row>
    <row r="54" spans="1:16" ht="20.45" customHeight="1">
      <c r="A54" s="347" t="s">
        <v>305</v>
      </c>
      <c r="B54" s="347"/>
      <c r="C54" s="242">
        <f>SUM(C46:C53)</f>
        <v>0.22510000000000002</v>
      </c>
      <c r="D54" s="242">
        <f>SUM(D46:D53)</f>
        <v>0.21960000000000002</v>
      </c>
      <c r="E54" s="340"/>
      <c r="F54" s="344" t="s">
        <v>306</v>
      </c>
      <c r="G54" s="344"/>
      <c r="H54" s="344"/>
      <c r="I54" s="344"/>
      <c r="J54" s="344"/>
      <c r="K54" s="142">
        <f>((I15-G15)/12)-E15-F15</f>
        <v>3346.6666666666665</v>
      </c>
      <c r="L54" s="142">
        <f t="shared" si="1"/>
        <v>20.059940059940061</v>
      </c>
      <c r="M54" s="348">
        <f>((B15*L54)+(B16*L55))/(B15+B16)</f>
        <v>19.785214785214784</v>
      </c>
      <c r="N54" s="349">
        <v>19.170000000000002</v>
      </c>
      <c r="P54" s="4"/>
    </row>
    <row r="55" spans="1:16" ht="20.45" customHeight="1">
      <c r="A55" s="350" t="s">
        <v>307</v>
      </c>
      <c r="B55" s="350"/>
      <c r="C55" s="350"/>
      <c r="D55" s="350"/>
      <c r="E55" s="340"/>
      <c r="F55" s="344" t="s">
        <v>264</v>
      </c>
      <c r="G55" s="344"/>
      <c r="H55" s="344"/>
      <c r="I55" s="344"/>
      <c r="J55" s="344"/>
      <c r="K55" s="142">
        <f>((I16-G16)/12)-E16-F16</f>
        <v>3296.6666666666665</v>
      </c>
      <c r="L55" s="142">
        <f t="shared" si="1"/>
        <v>19.760239760239759</v>
      </c>
      <c r="M55" s="348"/>
      <c r="N55" s="349"/>
      <c r="P55" s="4"/>
    </row>
    <row r="56" spans="1:16" ht="20.45" customHeight="1">
      <c r="A56" s="343" t="s">
        <v>308</v>
      </c>
      <c r="B56" s="343"/>
      <c r="C56" s="154">
        <v>5.5E-2</v>
      </c>
      <c r="D56" s="154">
        <v>5.5E-2</v>
      </c>
      <c r="E56" s="340"/>
      <c r="F56" s="344" t="s">
        <v>309</v>
      </c>
      <c r="G56" s="344"/>
      <c r="H56" s="344"/>
      <c r="I56" s="344"/>
      <c r="J56" s="344"/>
      <c r="K56" s="344"/>
      <c r="L56" s="344"/>
      <c r="M56" s="146">
        <f>((((M50*B9)+(M52*B13)+(M54*B17))/N63))</f>
        <v>22.768782941196733</v>
      </c>
      <c r="N56" s="138"/>
    </row>
    <row r="57" spans="1:16" ht="20.45" customHeight="1">
      <c r="A57" s="345" t="s">
        <v>310</v>
      </c>
      <c r="B57" s="345"/>
      <c r="C57" s="155">
        <v>38.5</v>
      </c>
      <c r="D57" s="155">
        <v>0</v>
      </c>
      <c r="E57" s="340"/>
      <c r="F57" s="344" t="s">
        <v>311</v>
      </c>
      <c r="G57" s="344"/>
      <c r="H57" s="344"/>
      <c r="I57" s="344"/>
      <c r="J57" s="344"/>
      <c r="K57" s="344"/>
      <c r="L57" s="344"/>
      <c r="M57" s="344"/>
      <c r="N57" s="145">
        <v>22.31</v>
      </c>
    </row>
    <row r="58" spans="1:16" ht="20.45" customHeight="1">
      <c r="A58" s="340"/>
      <c r="B58" s="340"/>
      <c r="C58" s="340"/>
      <c r="D58" s="340"/>
      <c r="E58" s="340"/>
      <c r="F58" s="344" t="s">
        <v>312</v>
      </c>
      <c r="G58" s="344"/>
      <c r="H58" s="344"/>
      <c r="I58" s="344"/>
      <c r="J58" s="344"/>
      <c r="K58" s="344"/>
      <c r="L58" s="344"/>
      <c r="M58" s="344"/>
      <c r="N58" s="156">
        <f>((((M50*B9)+(M52*B13)+(M54*B17))/N63)/N57)-1</f>
        <v>2.0564004535936098E-2</v>
      </c>
    </row>
    <row r="59" spans="1:16" ht="20.45" customHeight="1">
      <c r="A59" s="340"/>
      <c r="B59" s="340"/>
      <c r="C59" s="340"/>
      <c r="D59" s="340"/>
      <c r="E59" s="340"/>
      <c r="F59" s="346" t="s">
        <v>313</v>
      </c>
      <c r="G59" s="346"/>
      <c r="H59" s="346"/>
      <c r="I59" s="346"/>
      <c r="J59" s="346"/>
      <c r="K59" s="346"/>
      <c r="L59" s="346"/>
      <c r="M59" s="346"/>
      <c r="N59" s="156">
        <f>(((((M50/N50)-1)*100*B9)+(((M52/N52)-1)*100*B13+(((M54/N54)-1)*100*B17)))/N63)/100</f>
        <v>1.030543821636663E-2</v>
      </c>
    </row>
    <row r="60" spans="1:16" ht="22.7" customHeight="1">
      <c r="A60" s="340"/>
      <c r="B60" s="340"/>
      <c r="C60" s="340"/>
      <c r="D60" s="340"/>
      <c r="E60" s="340"/>
      <c r="F60" s="340"/>
      <c r="G60" s="340"/>
      <c r="H60" s="340"/>
      <c r="I60" s="340"/>
      <c r="J60" s="340"/>
      <c r="K60" s="340"/>
      <c r="L60" s="340"/>
      <c r="M60" s="340"/>
      <c r="N60" s="340"/>
    </row>
    <row r="61" spans="1:16" ht="14.1" customHeight="1">
      <c r="A61" s="341" t="s">
        <v>314</v>
      </c>
      <c r="B61" s="341"/>
      <c r="C61" s="341"/>
      <c r="D61" s="341"/>
      <c r="E61" s="341"/>
      <c r="F61" s="341"/>
      <c r="G61" s="341"/>
      <c r="H61" s="341"/>
      <c r="I61" s="341"/>
      <c r="J61" s="341"/>
      <c r="K61" s="341"/>
      <c r="L61" s="341"/>
      <c r="M61" s="341"/>
      <c r="N61" s="341"/>
    </row>
    <row r="62" spans="1:16" ht="20.45" customHeight="1">
      <c r="A62" s="339" t="s">
        <v>315</v>
      </c>
      <c r="B62" s="339"/>
      <c r="C62" s="339"/>
      <c r="D62" s="339"/>
      <c r="E62" s="339"/>
      <c r="F62" s="339"/>
      <c r="G62" s="339"/>
      <c r="H62" s="339"/>
      <c r="I62" s="148">
        <f>'Anlage A2'!W45</f>
        <v>38.5</v>
      </c>
      <c r="J62" s="339" t="s">
        <v>316</v>
      </c>
      <c r="K62" s="339"/>
      <c r="L62" s="339"/>
      <c r="M62" s="339"/>
      <c r="N62" s="339"/>
    </row>
    <row r="63" spans="1:16" ht="20.45" customHeight="1">
      <c r="A63" s="339" t="s">
        <v>317</v>
      </c>
      <c r="B63" s="339"/>
      <c r="C63" s="339"/>
      <c r="D63" s="339"/>
      <c r="E63" s="339"/>
      <c r="F63" s="339"/>
      <c r="G63" s="339"/>
      <c r="H63" s="339"/>
      <c r="I63" s="157">
        <f>B9/(B9+B13+B17)</f>
        <v>0.5</v>
      </c>
      <c r="J63" s="339" t="s">
        <v>318</v>
      </c>
      <c r="K63" s="339"/>
      <c r="L63" s="339"/>
      <c r="M63" s="158" t="s">
        <v>319</v>
      </c>
      <c r="N63" s="159">
        <f>B9+B13+B17</f>
        <v>29</v>
      </c>
      <c r="P63" s="160"/>
    </row>
    <row r="64" spans="1:16" ht="20.45" customHeight="1">
      <c r="A64" s="339" t="s">
        <v>320</v>
      </c>
      <c r="B64" s="339"/>
      <c r="C64" s="339"/>
      <c r="D64" s="339"/>
      <c r="E64" s="339"/>
      <c r="F64" s="339"/>
      <c r="G64" s="339"/>
      <c r="H64" s="339"/>
      <c r="I64" s="340"/>
      <c r="J64" s="340"/>
      <c r="K64" s="340"/>
      <c r="L64" s="340"/>
      <c r="M64" s="340"/>
      <c r="N64" s="340"/>
    </row>
    <row r="65" spans="1:14" ht="20.45" customHeight="1">
      <c r="A65" s="342" t="s">
        <v>321</v>
      </c>
      <c r="B65" s="342"/>
      <c r="C65" s="342"/>
      <c r="D65" s="342"/>
      <c r="E65" s="342"/>
      <c r="F65" s="342"/>
      <c r="G65" s="342"/>
      <c r="H65" s="342"/>
      <c r="I65" s="342"/>
      <c r="J65" s="342"/>
      <c r="K65" s="342"/>
      <c r="L65" s="342"/>
      <c r="M65" s="342"/>
      <c r="N65" s="342"/>
    </row>
    <row r="66" spans="1:14" ht="20.45" customHeight="1">
      <c r="A66" s="342" t="s">
        <v>322</v>
      </c>
      <c r="B66" s="342"/>
      <c r="C66" s="342"/>
      <c r="D66" s="342"/>
      <c r="E66" s="342"/>
      <c r="F66" s="342"/>
      <c r="G66" s="342"/>
      <c r="H66" s="342"/>
      <c r="I66" s="342"/>
      <c r="J66" s="342"/>
      <c r="K66" s="342"/>
      <c r="L66" s="342"/>
      <c r="M66" s="342"/>
      <c r="N66" s="342"/>
    </row>
    <row r="67" spans="1:14" ht="14.1" customHeight="1">
      <c r="A67" s="341" t="s">
        <v>323</v>
      </c>
      <c r="B67" s="341"/>
      <c r="C67" s="341"/>
      <c r="D67" s="341"/>
      <c r="E67" s="341"/>
      <c r="F67" s="341"/>
      <c r="G67" s="341"/>
      <c r="H67" s="341"/>
      <c r="I67" s="341"/>
      <c r="J67" s="341"/>
      <c r="K67" s="341"/>
      <c r="L67" s="341"/>
      <c r="M67" s="341"/>
      <c r="N67" s="341"/>
    </row>
    <row r="68" spans="1:14" ht="116.1" customHeight="1">
      <c r="A68" s="339" t="s">
        <v>373</v>
      </c>
      <c r="B68" s="339"/>
      <c r="C68" s="339"/>
      <c r="D68" s="339"/>
      <c r="E68" s="339"/>
      <c r="F68" s="339"/>
      <c r="G68" s="339"/>
      <c r="H68" s="339"/>
      <c r="I68" s="339"/>
      <c r="J68" s="339"/>
      <c r="K68" s="339"/>
      <c r="L68" s="339"/>
      <c r="M68" s="339"/>
      <c r="N68" s="339"/>
    </row>
  </sheetData>
  <sheetProtection password="AB5E" sheet="1" objects="1" scenarios="1"/>
  <mergeCells count="89">
    <mergeCell ref="A19:M19"/>
    <mergeCell ref="A1:N1"/>
    <mergeCell ref="A2:N2"/>
    <mergeCell ref="A3:N3"/>
    <mergeCell ref="A4:N4"/>
    <mergeCell ref="A5:N5"/>
    <mergeCell ref="C9:M9"/>
    <mergeCell ref="A10:L10"/>
    <mergeCell ref="C13:M13"/>
    <mergeCell ref="A14:L14"/>
    <mergeCell ref="C17:M17"/>
    <mergeCell ref="A18:L18"/>
    <mergeCell ref="A24:E24"/>
    <mergeCell ref="G24:M29"/>
    <mergeCell ref="A25:E25"/>
    <mergeCell ref="A26:E26"/>
    <mergeCell ref="A27:E27"/>
    <mergeCell ref="A20:L20"/>
    <mergeCell ref="A21:N21"/>
    <mergeCell ref="A22:N22"/>
    <mergeCell ref="A23:E23"/>
    <mergeCell ref="G23:M23"/>
    <mergeCell ref="A38:K38"/>
    <mergeCell ref="A28:E28"/>
    <mergeCell ref="A29:E29"/>
    <mergeCell ref="A30:E30"/>
    <mergeCell ref="G30:M30"/>
    <mergeCell ref="A31:M31"/>
    <mergeCell ref="A32:N32"/>
    <mergeCell ref="A33:M33"/>
    <mergeCell ref="A34:K34"/>
    <mergeCell ref="A35:M35"/>
    <mergeCell ref="A36:K36"/>
    <mergeCell ref="A37:M37"/>
    <mergeCell ref="A44:D44"/>
    <mergeCell ref="E44:E57"/>
    <mergeCell ref="F44:N44"/>
    <mergeCell ref="A45:B45"/>
    <mergeCell ref="F45:J49"/>
    <mergeCell ref="K45:K49"/>
    <mergeCell ref="L45:L49"/>
    <mergeCell ref="M45:M49"/>
    <mergeCell ref="N45:N49"/>
    <mergeCell ref="A46:B46"/>
    <mergeCell ref="A47:B47"/>
    <mergeCell ref="A48:B48"/>
    <mergeCell ref="A49:B49"/>
    <mergeCell ref="A50:B50"/>
    <mergeCell ref="F50:J50"/>
    <mergeCell ref="M50:M51"/>
    <mergeCell ref="A39:M39"/>
    <mergeCell ref="A40:K40"/>
    <mergeCell ref="A41:K41"/>
    <mergeCell ref="A42:N42"/>
    <mergeCell ref="A43:N43"/>
    <mergeCell ref="N50:N51"/>
    <mergeCell ref="A51:B51"/>
    <mergeCell ref="F51:J51"/>
    <mergeCell ref="A52:B52"/>
    <mergeCell ref="F52:J52"/>
    <mergeCell ref="M52:M53"/>
    <mergeCell ref="N52:N53"/>
    <mergeCell ref="A53:B53"/>
    <mergeCell ref="F53:J53"/>
    <mergeCell ref="A54:B54"/>
    <mergeCell ref="F54:J54"/>
    <mergeCell ref="M54:M55"/>
    <mergeCell ref="N54:N55"/>
    <mergeCell ref="A55:D55"/>
    <mergeCell ref="F55:J55"/>
    <mergeCell ref="A56:B56"/>
    <mergeCell ref="F56:L56"/>
    <mergeCell ref="A57:B57"/>
    <mergeCell ref="F57:M57"/>
    <mergeCell ref="A58:E59"/>
    <mergeCell ref="F58:M58"/>
    <mergeCell ref="F59:M59"/>
    <mergeCell ref="A68:N68"/>
    <mergeCell ref="A60:N60"/>
    <mergeCell ref="A61:N61"/>
    <mergeCell ref="A62:H62"/>
    <mergeCell ref="J62:N62"/>
    <mergeCell ref="A63:H63"/>
    <mergeCell ref="J63:L63"/>
    <mergeCell ref="A64:H64"/>
    <mergeCell ref="I64:N64"/>
    <mergeCell ref="A65:N65"/>
    <mergeCell ref="A66:N66"/>
    <mergeCell ref="A67:N67"/>
  </mergeCells>
  <conditionalFormatting sqref="F23">
    <cfRule type="expression" priority="6">
      <formula>"F23&lt;10/100"</formula>
    </cfRule>
    <cfRule type="cellIs" dxfId="3" priority="5" operator="greaterThan">
      <formula>10</formula>
    </cfRule>
    <cfRule type="cellIs" dxfId="2" priority="4" operator="lessThan">
      <formula>10</formula>
    </cfRule>
  </conditionalFormatting>
  <conditionalFormatting sqref="F24:F30">
    <cfRule type="cellIs" dxfId="1" priority="1" operator="lessThan">
      <formula>10</formula>
    </cfRule>
    <cfRule type="cellIs" dxfId="0" priority="2" operator="greaterThan">
      <formula>10</formula>
    </cfRule>
    <cfRule type="expression" priority="3">
      <formula>"F23&lt;10/100"</formula>
    </cfRule>
  </conditionalFormatting>
  <pageMargins left="0.98385826771653528" right="0.39370078740157477" top="1.422047244094488" bottom="0.64763779527559051" header="0.78740157480314954" footer="0.39370078740157477"/>
  <pageSetup paperSize="9" scale="40" fitToWidth="0" fitToHeight="0" orientation="portrait" r:id="rId1"/>
  <headerFooter alignWithMargins="0">
    <oddHeader>&amp;L&amp;"Arial21,Italic"&amp;11&amp;K000000Anlage zur Kalkulation&amp;R&amp;"Liberation Sans2,Italic"&amp;11&amp;K000000&amp;A</oddHeader>
    <oddFooter>&amp;L&amp;"Liberation Sans2,Regular"&amp;K000000Version 2.7.1 (Januar2024)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J1048576"/>
  <sheetViews>
    <sheetView workbookViewId="0">
      <selection activeCell="F7" sqref="F7"/>
    </sheetView>
  </sheetViews>
  <sheetFormatPr baseColWidth="10" defaultColWidth="11.5703125" defaultRowHeight="18.2" customHeight="1"/>
  <cols>
    <col min="1" max="1" width="31.140625" style="6" customWidth="1"/>
    <col min="2" max="2" width="19.42578125" style="6" customWidth="1"/>
    <col min="3" max="3" width="17.42578125" style="6" customWidth="1"/>
    <col min="4" max="4" width="19.42578125" style="6" customWidth="1"/>
    <col min="5" max="231" width="12.140625" style="6" customWidth="1"/>
    <col min="232" max="999" width="12.42578125" style="6" customWidth="1"/>
    <col min="1000" max="1005" width="12.140625" style="6" customWidth="1"/>
    <col min="1006" max="1006" width="12.42578125" style="6" customWidth="1"/>
    <col min="1007" max="1017" width="12.140625" style="6" customWidth="1"/>
    <col min="1018" max="1018" width="12.42578125" style="6" customWidth="1"/>
    <col min="1019" max="1024" width="12.140625" style="6" customWidth="1"/>
    <col min="1025" max="16384" width="11.5703125" style="228"/>
  </cols>
  <sheetData>
    <row r="1" spans="1:999" ht="20.100000000000001" customHeight="1">
      <c r="A1" s="261" t="s">
        <v>324</v>
      </c>
      <c r="B1" s="261"/>
      <c r="C1" s="261"/>
      <c r="D1" s="2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c r="EB1" s="161"/>
      <c r="EC1" s="161"/>
      <c r="ED1" s="161"/>
      <c r="EE1" s="161"/>
      <c r="EF1" s="161"/>
      <c r="EG1" s="161"/>
      <c r="EH1" s="161"/>
      <c r="EI1" s="161"/>
      <c r="EJ1" s="161"/>
      <c r="EK1" s="161"/>
      <c r="EL1" s="161"/>
      <c r="EM1" s="161"/>
      <c r="EN1" s="161"/>
      <c r="EO1" s="161"/>
      <c r="EP1" s="161"/>
      <c r="EQ1" s="161"/>
      <c r="ER1" s="161"/>
      <c r="ES1" s="161"/>
      <c r="ET1" s="161"/>
      <c r="EU1" s="161"/>
      <c r="EV1" s="161"/>
      <c r="EW1" s="161"/>
      <c r="EX1" s="161"/>
      <c r="EY1" s="161"/>
      <c r="EZ1" s="161"/>
      <c r="FA1" s="161"/>
      <c r="FB1" s="161"/>
      <c r="FC1" s="161"/>
      <c r="FD1" s="161"/>
      <c r="FE1" s="161"/>
      <c r="FF1" s="161"/>
      <c r="FG1" s="161"/>
      <c r="FH1" s="161"/>
      <c r="FI1" s="161"/>
      <c r="FJ1" s="161"/>
      <c r="FK1" s="161"/>
      <c r="FL1" s="161"/>
      <c r="FM1" s="161"/>
      <c r="FN1" s="161"/>
      <c r="FO1" s="161"/>
      <c r="FP1" s="161"/>
      <c r="FQ1" s="161"/>
      <c r="FR1" s="161"/>
      <c r="FS1" s="161"/>
      <c r="FT1" s="161"/>
      <c r="FU1" s="161"/>
      <c r="FV1" s="161"/>
      <c r="FW1" s="161"/>
      <c r="FX1" s="161"/>
      <c r="FY1" s="161"/>
      <c r="FZ1" s="161"/>
      <c r="GA1" s="161"/>
      <c r="GB1" s="161"/>
      <c r="GC1" s="161"/>
      <c r="GD1" s="161"/>
      <c r="GE1" s="161"/>
      <c r="GF1" s="161"/>
      <c r="GG1" s="161"/>
      <c r="GH1" s="161"/>
      <c r="GI1" s="161"/>
      <c r="GJ1" s="161"/>
      <c r="GK1" s="161"/>
      <c r="GL1" s="161"/>
      <c r="GM1" s="161"/>
      <c r="GN1" s="161"/>
      <c r="GO1" s="161"/>
      <c r="GP1" s="161"/>
      <c r="GQ1" s="161"/>
      <c r="GR1" s="161"/>
      <c r="GS1" s="161"/>
      <c r="GT1" s="161"/>
      <c r="GU1" s="161"/>
      <c r="GV1" s="161"/>
      <c r="GW1" s="161"/>
      <c r="GX1" s="161"/>
      <c r="GY1" s="161"/>
      <c r="GZ1" s="161"/>
      <c r="HA1" s="161"/>
      <c r="HB1" s="161"/>
      <c r="HC1" s="161"/>
      <c r="HD1" s="161"/>
      <c r="HE1" s="161"/>
      <c r="HF1" s="161"/>
      <c r="HG1" s="161"/>
      <c r="HH1" s="161"/>
      <c r="HI1" s="161"/>
      <c r="HJ1" s="161"/>
      <c r="HK1" s="161"/>
      <c r="HL1" s="161"/>
      <c r="HM1" s="161"/>
      <c r="HN1" s="161"/>
      <c r="HO1" s="161"/>
      <c r="HP1" s="161"/>
      <c r="HQ1" s="161"/>
      <c r="HR1" s="161"/>
      <c r="HS1" s="161"/>
      <c r="HT1" s="161"/>
      <c r="HU1" s="161"/>
      <c r="HV1" s="161"/>
      <c r="HW1" s="161"/>
      <c r="HX1" s="161"/>
      <c r="HY1" s="161"/>
      <c r="HZ1" s="161"/>
      <c r="IA1" s="161"/>
      <c r="IB1" s="161"/>
      <c r="IC1" s="161"/>
      <c r="ID1" s="161"/>
      <c r="IE1" s="161"/>
      <c r="IF1" s="161"/>
      <c r="IG1" s="161"/>
      <c r="IH1" s="161"/>
      <c r="II1" s="161"/>
      <c r="IJ1" s="161"/>
      <c r="IK1" s="161"/>
      <c r="IL1" s="161"/>
      <c r="IM1" s="161"/>
      <c r="IN1" s="161"/>
      <c r="IO1" s="161"/>
      <c r="IP1" s="161"/>
      <c r="IQ1" s="161"/>
      <c r="IR1" s="161"/>
      <c r="IS1" s="161"/>
      <c r="IT1" s="161"/>
      <c r="IU1" s="161"/>
      <c r="IV1" s="161"/>
      <c r="IW1" s="161"/>
      <c r="IX1" s="161"/>
      <c r="IY1" s="161"/>
      <c r="IZ1" s="161"/>
      <c r="JA1" s="161"/>
      <c r="JB1" s="161"/>
      <c r="JC1" s="161"/>
      <c r="JD1" s="161"/>
      <c r="JE1" s="161"/>
      <c r="JF1" s="161"/>
      <c r="JG1" s="161"/>
      <c r="JH1" s="161"/>
      <c r="JI1" s="161"/>
      <c r="JJ1" s="161"/>
      <c r="JK1" s="161"/>
      <c r="JL1" s="161"/>
      <c r="JM1" s="161"/>
      <c r="JN1" s="161"/>
      <c r="JO1" s="161"/>
      <c r="JP1" s="161"/>
      <c r="JQ1" s="161"/>
      <c r="JR1" s="161"/>
      <c r="JS1" s="161"/>
      <c r="JT1" s="161"/>
      <c r="JU1" s="161"/>
      <c r="JV1" s="161"/>
      <c r="JW1" s="161"/>
      <c r="JX1" s="161"/>
      <c r="JY1" s="161"/>
      <c r="JZ1" s="161"/>
      <c r="KA1" s="161"/>
      <c r="KB1" s="161"/>
      <c r="KC1" s="161"/>
      <c r="KD1" s="161"/>
      <c r="KE1" s="161"/>
      <c r="KF1" s="161"/>
      <c r="KG1" s="161"/>
      <c r="KH1" s="161"/>
      <c r="KI1" s="161"/>
      <c r="KJ1" s="161"/>
      <c r="KK1" s="161"/>
      <c r="KL1" s="161"/>
      <c r="KM1" s="161"/>
      <c r="KN1" s="161"/>
      <c r="KO1" s="161"/>
      <c r="KP1" s="161"/>
      <c r="KQ1" s="161"/>
      <c r="KR1" s="161"/>
      <c r="KS1" s="161"/>
      <c r="KT1" s="161"/>
      <c r="KU1" s="161"/>
      <c r="KV1" s="161"/>
      <c r="KW1" s="161"/>
      <c r="KX1" s="161"/>
      <c r="KY1" s="161"/>
      <c r="KZ1" s="161"/>
      <c r="LA1" s="161"/>
      <c r="LB1" s="161"/>
      <c r="LC1" s="161"/>
      <c r="LD1" s="161"/>
      <c r="LE1" s="161"/>
      <c r="LF1" s="161"/>
      <c r="LG1" s="161"/>
      <c r="LH1" s="161"/>
      <c r="LI1" s="161"/>
      <c r="LJ1" s="161"/>
      <c r="LK1" s="161"/>
      <c r="LL1" s="161"/>
      <c r="LM1" s="161"/>
      <c r="LN1" s="161"/>
      <c r="LO1" s="161"/>
      <c r="LP1" s="161"/>
      <c r="LQ1" s="161"/>
      <c r="LR1" s="161"/>
      <c r="LS1" s="161"/>
      <c r="LT1" s="161"/>
      <c r="LU1" s="161"/>
      <c r="LV1" s="161"/>
      <c r="LW1" s="161"/>
      <c r="LX1" s="161"/>
      <c r="LY1" s="161"/>
      <c r="LZ1" s="161"/>
      <c r="MA1" s="161"/>
      <c r="MB1" s="161"/>
      <c r="MC1" s="161"/>
      <c r="MD1" s="161"/>
      <c r="ME1" s="161"/>
      <c r="MF1" s="161"/>
      <c r="MG1" s="161"/>
      <c r="MH1" s="161"/>
      <c r="MI1" s="161"/>
      <c r="MJ1" s="161"/>
      <c r="MK1" s="161"/>
      <c r="ML1" s="161"/>
      <c r="MM1" s="161"/>
      <c r="MN1" s="161"/>
      <c r="MO1" s="161"/>
      <c r="MP1" s="161"/>
      <c r="MQ1" s="161"/>
      <c r="MR1" s="161"/>
      <c r="MS1" s="161"/>
      <c r="MT1" s="161"/>
      <c r="MU1" s="161"/>
      <c r="MV1" s="161"/>
      <c r="MW1" s="161"/>
      <c r="MX1" s="161"/>
      <c r="MY1" s="161"/>
      <c r="MZ1" s="161"/>
      <c r="NA1" s="161"/>
      <c r="NB1" s="161"/>
      <c r="NC1" s="161"/>
      <c r="ND1" s="161"/>
      <c r="NE1" s="161"/>
      <c r="NF1" s="161"/>
      <c r="NG1" s="161"/>
      <c r="NH1" s="161"/>
      <c r="NI1" s="161"/>
      <c r="NJ1" s="161"/>
      <c r="NK1" s="161"/>
      <c r="NL1" s="161"/>
      <c r="NM1" s="161"/>
      <c r="NN1" s="161"/>
      <c r="NO1" s="161"/>
      <c r="NP1" s="161"/>
      <c r="NQ1" s="161"/>
      <c r="NR1" s="161"/>
      <c r="NS1" s="161"/>
      <c r="NT1" s="161"/>
      <c r="NU1" s="161"/>
      <c r="NV1" s="161"/>
      <c r="NW1" s="161"/>
      <c r="NX1" s="161"/>
      <c r="NY1" s="161"/>
      <c r="NZ1" s="161"/>
      <c r="OA1" s="161"/>
      <c r="OB1" s="161"/>
      <c r="OC1" s="161"/>
      <c r="OD1" s="161"/>
      <c r="OE1" s="161"/>
      <c r="OF1" s="161"/>
      <c r="OG1" s="161"/>
      <c r="OH1" s="161"/>
      <c r="OI1" s="161"/>
      <c r="OJ1" s="161"/>
      <c r="OK1" s="161"/>
      <c r="OL1" s="161"/>
      <c r="OM1" s="161"/>
      <c r="ON1" s="161"/>
      <c r="OO1" s="161"/>
      <c r="OP1" s="161"/>
      <c r="OQ1" s="161"/>
      <c r="OR1" s="161"/>
      <c r="OS1" s="161"/>
      <c r="OT1" s="161"/>
      <c r="OU1" s="161"/>
      <c r="OV1" s="161"/>
      <c r="OW1" s="161"/>
      <c r="OX1" s="161"/>
      <c r="OY1" s="161"/>
      <c r="OZ1" s="161"/>
      <c r="PA1" s="161"/>
      <c r="PB1" s="161"/>
      <c r="PC1" s="161"/>
      <c r="PD1" s="161"/>
      <c r="PE1" s="161"/>
      <c r="PF1" s="161"/>
      <c r="PG1" s="161"/>
      <c r="PH1" s="161"/>
      <c r="PI1" s="161"/>
      <c r="PJ1" s="161"/>
      <c r="PK1" s="161"/>
      <c r="PL1" s="161"/>
      <c r="PM1" s="161"/>
      <c r="PN1" s="161"/>
      <c r="PO1" s="161"/>
      <c r="PP1" s="161"/>
      <c r="PQ1" s="161"/>
      <c r="PR1" s="161"/>
      <c r="PS1" s="161"/>
      <c r="PT1" s="161"/>
      <c r="PU1" s="161"/>
      <c r="PV1" s="161"/>
      <c r="PW1" s="161"/>
      <c r="PX1" s="161"/>
      <c r="PY1" s="161"/>
      <c r="PZ1" s="161"/>
      <c r="QA1" s="161"/>
      <c r="QB1" s="161"/>
      <c r="QC1" s="161"/>
      <c r="QD1" s="161"/>
      <c r="QE1" s="161"/>
      <c r="QF1" s="161"/>
      <c r="QG1" s="161"/>
      <c r="QH1" s="161"/>
      <c r="QI1" s="161"/>
      <c r="QJ1" s="161"/>
      <c r="QK1" s="161"/>
      <c r="QL1" s="161"/>
      <c r="QM1" s="161"/>
      <c r="QN1" s="161"/>
      <c r="QO1" s="161"/>
      <c r="QP1" s="161"/>
      <c r="QQ1" s="161"/>
      <c r="QR1" s="161"/>
      <c r="QS1" s="161"/>
      <c r="QT1" s="161"/>
      <c r="QU1" s="161"/>
      <c r="QV1" s="161"/>
      <c r="QW1" s="161"/>
      <c r="QX1" s="161"/>
      <c r="QY1" s="161"/>
      <c r="QZ1" s="161"/>
      <c r="RA1" s="161"/>
      <c r="RB1" s="161"/>
      <c r="RC1" s="161"/>
      <c r="RD1" s="161"/>
      <c r="RE1" s="161"/>
      <c r="RF1" s="161"/>
      <c r="RG1" s="161"/>
      <c r="RH1" s="161"/>
      <c r="RI1" s="161"/>
      <c r="RJ1" s="161"/>
      <c r="RK1" s="161"/>
      <c r="RL1" s="161"/>
      <c r="RM1" s="161"/>
      <c r="RN1" s="161"/>
      <c r="RO1" s="161"/>
      <c r="RP1" s="161"/>
      <c r="RQ1" s="161"/>
      <c r="RR1" s="161"/>
      <c r="RS1" s="161"/>
      <c r="RT1" s="161"/>
      <c r="RU1" s="161"/>
      <c r="RV1" s="161"/>
      <c r="RW1" s="161"/>
      <c r="RX1" s="161"/>
      <c r="RY1" s="161"/>
      <c r="RZ1" s="161"/>
      <c r="SA1" s="161"/>
      <c r="SB1" s="161"/>
      <c r="SC1" s="161"/>
      <c r="SD1" s="161"/>
      <c r="SE1" s="161"/>
      <c r="SF1" s="161"/>
      <c r="SG1" s="161"/>
      <c r="SH1" s="161"/>
      <c r="SI1" s="161"/>
      <c r="SJ1" s="161"/>
      <c r="SK1" s="161"/>
      <c r="SL1" s="161"/>
      <c r="SM1" s="161"/>
      <c r="SN1" s="161"/>
      <c r="SO1" s="161"/>
      <c r="SP1" s="161"/>
      <c r="SQ1" s="161"/>
      <c r="SR1" s="161"/>
      <c r="SS1" s="161"/>
      <c r="ST1" s="161"/>
      <c r="SU1" s="161"/>
      <c r="SV1" s="161"/>
      <c r="SW1" s="161"/>
      <c r="SX1" s="161"/>
      <c r="SY1" s="161"/>
      <c r="SZ1" s="161"/>
      <c r="TA1" s="161"/>
      <c r="TB1" s="161"/>
      <c r="TC1" s="161"/>
      <c r="TD1" s="161"/>
      <c r="TE1" s="161"/>
      <c r="TF1" s="161"/>
      <c r="TG1" s="161"/>
      <c r="TH1" s="161"/>
      <c r="TI1" s="161"/>
      <c r="TJ1" s="161"/>
      <c r="TK1" s="161"/>
      <c r="TL1" s="161"/>
      <c r="TM1" s="161"/>
      <c r="TN1" s="161"/>
      <c r="TO1" s="161"/>
      <c r="TP1" s="161"/>
      <c r="TQ1" s="161"/>
      <c r="TR1" s="161"/>
      <c r="TS1" s="161"/>
      <c r="TT1" s="161"/>
      <c r="TU1" s="161"/>
      <c r="TV1" s="161"/>
      <c r="TW1" s="161"/>
      <c r="TX1" s="161"/>
      <c r="TY1" s="161"/>
      <c r="TZ1" s="161"/>
      <c r="UA1" s="161"/>
      <c r="UB1" s="161"/>
      <c r="UC1" s="161"/>
      <c r="UD1" s="161"/>
      <c r="UE1" s="161"/>
      <c r="UF1" s="161"/>
      <c r="UG1" s="161"/>
      <c r="UH1" s="161"/>
      <c r="UI1" s="161"/>
      <c r="UJ1" s="161"/>
      <c r="UK1" s="161"/>
      <c r="UL1" s="161"/>
      <c r="UM1" s="161"/>
      <c r="UN1" s="161"/>
      <c r="UO1" s="161"/>
      <c r="UP1" s="161"/>
      <c r="UQ1" s="161"/>
      <c r="UR1" s="161"/>
      <c r="US1" s="161"/>
      <c r="UT1" s="161"/>
      <c r="UU1" s="161"/>
      <c r="UV1" s="161"/>
      <c r="UW1" s="161"/>
      <c r="UX1" s="161"/>
      <c r="UY1" s="161"/>
      <c r="UZ1" s="161"/>
      <c r="VA1" s="161"/>
      <c r="VB1" s="161"/>
      <c r="VC1" s="161"/>
      <c r="VD1" s="161"/>
      <c r="VE1" s="161"/>
      <c r="VF1" s="161"/>
      <c r="VG1" s="161"/>
      <c r="VH1" s="161"/>
      <c r="VI1" s="161"/>
      <c r="VJ1" s="161"/>
      <c r="VK1" s="161"/>
      <c r="VL1" s="161"/>
      <c r="VM1" s="161"/>
      <c r="VN1" s="161"/>
      <c r="VO1" s="161"/>
      <c r="VP1" s="161"/>
      <c r="VQ1" s="161"/>
      <c r="VR1" s="161"/>
      <c r="VS1" s="161"/>
      <c r="VT1" s="161"/>
      <c r="VU1" s="161"/>
      <c r="VV1" s="161"/>
      <c r="VW1" s="161"/>
      <c r="VX1" s="161"/>
      <c r="VY1" s="161"/>
      <c r="VZ1" s="161"/>
      <c r="WA1" s="161"/>
      <c r="WB1" s="161"/>
      <c r="WC1" s="161"/>
      <c r="WD1" s="161"/>
      <c r="WE1" s="161"/>
      <c r="WF1" s="161"/>
      <c r="WG1" s="161"/>
      <c r="WH1" s="161"/>
      <c r="WI1" s="161"/>
      <c r="WJ1" s="161"/>
      <c r="WK1" s="161"/>
      <c r="WL1" s="161"/>
      <c r="WM1" s="161"/>
      <c r="WN1" s="161"/>
      <c r="WO1" s="161"/>
      <c r="WP1" s="161"/>
      <c r="WQ1" s="161"/>
      <c r="WR1" s="161"/>
      <c r="WS1" s="161"/>
      <c r="WT1" s="161"/>
      <c r="WU1" s="161"/>
      <c r="WV1" s="161"/>
      <c r="WW1" s="161"/>
      <c r="WX1" s="161"/>
      <c r="WY1" s="161"/>
      <c r="WZ1" s="161"/>
      <c r="XA1" s="161"/>
      <c r="XB1" s="161"/>
      <c r="XC1" s="161"/>
      <c r="XD1" s="161"/>
      <c r="XE1" s="161"/>
      <c r="XF1" s="161"/>
      <c r="XG1" s="161"/>
      <c r="XH1" s="161"/>
      <c r="XI1" s="161"/>
      <c r="XJ1" s="161"/>
      <c r="XK1" s="161"/>
      <c r="XL1" s="161"/>
      <c r="XM1" s="161"/>
      <c r="XN1" s="161"/>
      <c r="XO1" s="161"/>
      <c r="XP1" s="161"/>
      <c r="XQ1" s="161"/>
      <c r="XR1" s="161"/>
      <c r="XS1" s="161"/>
      <c r="XT1" s="161"/>
      <c r="XU1" s="161"/>
      <c r="XV1" s="161"/>
      <c r="XW1" s="161"/>
      <c r="XX1" s="161"/>
      <c r="XY1" s="161"/>
      <c r="XZ1" s="161"/>
      <c r="YA1" s="161"/>
      <c r="YB1" s="161"/>
      <c r="YC1" s="161"/>
      <c r="YD1" s="161"/>
      <c r="YE1" s="161"/>
      <c r="YF1" s="161"/>
      <c r="YG1" s="161"/>
      <c r="YH1" s="161"/>
      <c r="YI1" s="161"/>
      <c r="YJ1" s="161"/>
      <c r="YK1" s="161"/>
      <c r="YL1" s="161"/>
      <c r="YM1" s="161"/>
      <c r="YN1" s="161"/>
      <c r="YO1" s="161"/>
      <c r="YP1" s="161"/>
      <c r="YQ1" s="161"/>
      <c r="YR1" s="161"/>
      <c r="YS1" s="161"/>
      <c r="YT1" s="161"/>
      <c r="YU1" s="161"/>
      <c r="YV1" s="161"/>
      <c r="YW1" s="161"/>
      <c r="YX1" s="161"/>
      <c r="YY1" s="161"/>
      <c r="YZ1" s="161"/>
      <c r="ZA1" s="161"/>
      <c r="ZB1" s="161"/>
      <c r="ZC1" s="161"/>
      <c r="ZD1" s="161"/>
      <c r="ZE1" s="161"/>
      <c r="ZF1" s="161"/>
      <c r="ZG1" s="161"/>
      <c r="ZH1" s="161"/>
      <c r="ZI1" s="161"/>
      <c r="ZJ1" s="161"/>
      <c r="ZK1" s="161"/>
      <c r="ZL1" s="161"/>
      <c r="ZM1" s="161"/>
      <c r="ZN1" s="161"/>
      <c r="ZO1" s="161"/>
      <c r="ZP1" s="161"/>
      <c r="ZQ1" s="161"/>
      <c r="ZR1" s="161"/>
      <c r="ZS1" s="161"/>
      <c r="ZT1" s="161"/>
      <c r="ZU1" s="161"/>
      <c r="ZV1" s="161"/>
      <c r="ZW1" s="161"/>
      <c r="ZX1" s="161"/>
      <c r="ZY1" s="161"/>
      <c r="ZZ1" s="161"/>
      <c r="AAA1" s="161"/>
      <c r="AAB1" s="161"/>
      <c r="AAC1" s="161"/>
      <c r="AAD1" s="161"/>
      <c r="AAE1" s="161"/>
      <c r="AAF1" s="161"/>
      <c r="AAG1" s="161"/>
      <c r="AAH1" s="161"/>
      <c r="AAI1" s="161"/>
      <c r="AAJ1" s="161"/>
      <c r="AAK1" s="161"/>
      <c r="AAL1" s="161"/>
      <c r="AAM1" s="161"/>
      <c r="AAN1" s="161"/>
      <c r="AAO1" s="161"/>
      <c r="AAP1" s="161"/>
      <c r="AAQ1" s="161"/>
      <c r="AAR1" s="161"/>
      <c r="AAS1" s="161"/>
      <c r="AAT1" s="161"/>
      <c r="AAU1" s="161"/>
      <c r="AAV1" s="161"/>
      <c r="AAW1" s="161"/>
      <c r="AAX1" s="161"/>
      <c r="AAY1" s="161"/>
      <c r="AAZ1" s="161"/>
      <c r="ABA1" s="161"/>
      <c r="ABB1" s="161"/>
      <c r="ABC1" s="161"/>
      <c r="ABD1" s="161"/>
      <c r="ABE1" s="161"/>
      <c r="ABF1" s="161"/>
      <c r="ABG1" s="161"/>
      <c r="ABH1" s="161"/>
      <c r="ABI1" s="161"/>
      <c r="ABJ1" s="161"/>
      <c r="ABK1" s="161"/>
      <c r="ABL1" s="161"/>
      <c r="ABM1" s="161"/>
      <c r="ABN1" s="161"/>
      <c r="ABO1" s="161"/>
      <c r="ABP1" s="161"/>
      <c r="ABQ1" s="161"/>
      <c r="ABR1" s="161"/>
      <c r="ABS1" s="161"/>
      <c r="ABT1" s="161"/>
      <c r="ABU1" s="161"/>
      <c r="ABV1" s="161"/>
      <c r="ABW1" s="161"/>
      <c r="ABX1" s="161"/>
      <c r="ABY1" s="161"/>
      <c r="ABZ1" s="161"/>
      <c r="ACA1" s="161"/>
      <c r="ACB1" s="161"/>
      <c r="ACC1" s="161"/>
      <c r="ACD1" s="161"/>
      <c r="ACE1" s="161"/>
      <c r="ACF1" s="161"/>
      <c r="ACG1" s="161"/>
      <c r="ACH1" s="161"/>
      <c r="ACI1" s="161"/>
      <c r="ACJ1" s="161"/>
      <c r="ACK1" s="161"/>
      <c r="ACL1" s="161"/>
      <c r="ACM1" s="161"/>
      <c r="ACN1" s="161"/>
      <c r="ACO1" s="161"/>
      <c r="ACP1" s="161"/>
      <c r="ACQ1" s="161"/>
      <c r="ACR1" s="161"/>
      <c r="ACS1" s="161"/>
      <c r="ACT1" s="161"/>
      <c r="ACU1" s="161"/>
      <c r="ACV1" s="161"/>
      <c r="ACW1" s="161"/>
      <c r="ACX1" s="161"/>
      <c r="ACY1" s="161"/>
      <c r="ACZ1" s="161"/>
      <c r="ADA1" s="161"/>
      <c r="ADB1" s="161"/>
      <c r="ADC1" s="161"/>
      <c r="ADD1" s="161"/>
      <c r="ADE1" s="161"/>
      <c r="ADF1" s="161"/>
      <c r="ADG1" s="161"/>
      <c r="ADH1" s="161"/>
      <c r="ADI1" s="161"/>
      <c r="ADJ1" s="161"/>
      <c r="ADK1" s="161"/>
      <c r="ADL1" s="161"/>
      <c r="ADM1" s="161"/>
      <c r="ADN1" s="161"/>
      <c r="ADO1" s="161"/>
      <c r="ADP1" s="161"/>
      <c r="ADQ1" s="161"/>
      <c r="ADR1" s="161"/>
      <c r="ADS1" s="161"/>
      <c r="ADT1" s="161"/>
      <c r="ADU1" s="161"/>
      <c r="ADV1" s="161"/>
      <c r="ADW1" s="161"/>
      <c r="ADX1" s="161"/>
      <c r="ADY1" s="161"/>
      <c r="ADZ1" s="161"/>
      <c r="AEA1" s="161"/>
      <c r="AEB1" s="161"/>
      <c r="AEC1" s="161"/>
      <c r="AED1" s="161"/>
      <c r="AEE1" s="161"/>
      <c r="AEF1" s="161"/>
      <c r="AEG1" s="161"/>
      <c r="AEH1" s="161"/>
      <c r="AEI1" s="161"/>
      <c r="AEJ1" s="161"/>
      <c r="AEK1" s="161"/>
      <c r="AEL1" s="161"/>
      <c r="AEM1" s="161"/>
      <c r="AEN1" s="161"/>
      <c r="AEO1" s="161"/>
      <c r="AEP1" s="161"/>
      <c r="AEQ1" s="161"/>
      <c r="AER1" s="161"/>
      <c r="AES1" s="161"/>
      <c r="AET1" s="161"/>
      <c r="AEU1" s="161"/>
      <c r="AEV1" s="161"/>
      <c r="AEW1" s="161"/>
      <c r="AEX1" s="161"/>
      <c r="AEY1" s="161"/>
      <c r="AEZ1" s="161"/>
      <c r="AFA1" s="161"/>
      <c r="AFB1" s="161"/>
      <c r="AFC1" s="161"/>
      <c r="AFD1" s="161"/>
      <c r="AFE1" s="161"/>
      <c r="AFF1" s="161"/>
      <c r="AFG1" s="161"/>
      <c r="AFH1" s="161"/>
      <c r="AFI1" s="161"/>
      <c r="AFJ1" s="161"/>
      <c r="AFK1" s="161"/>
      <c r="AFL1" s="161"/>
      <c r="AFM1" s="161"/>
      <c r="AFN1" s="161"/>
      <c r="AFO1" s="161"/>
      <c r="AFP1" s="161"/>
      <c r="AFQ1" s="161"/>
      <c r="AFR1" s="161"/>
      <c r="AFS1" s="161"/>
      <c r="AFT1" s="161"/>
      <c r="AFU1" s="161"/>
      <c r="AFV1" s="161"/>
      <c r="AFW1" s="161"/>
      <c r="AFX1" s="161"/>
      <c r="AFY1" s="161"/>
      <c r="AFZ1" s="161"/>
      <c r="AGA1" s="161"/>
      <c r="AGB1" s="161"/>
      <c r="AGC1" s="161"/>
      <c r="AGD1" s="161"/>
      <c r="AGE1" s="161"/>
      <c r="AGF1" s="161"/>
      <c r="AGG1" s="161"/>
      <c r="AGH1" s="161"/>
      <c r="AGI1" s="161"/>
      <c r="AGJ1" s="161"/>
      <c r="AGK1" s="161"/>
      <c r="AGL1" s="161"/>
      <c r="AGM1" s="161"/>
      <c r="AGN1" s="161"/>
      <c r="AGO1" s="161"/>
      <c r="AGP1" s="161"/>
      <c r="AGQ1" s="161"/>
      <c r="AGR1" s="161"/>
      <c r="AGS1" s="161"/>
      <c r="AGT1" s="161"/>
      <c r="AGU1" s="161"/>
      <c r="AGV1" s="161"/>
      <c r="AGW1" s="161"/>
      <c r="AGX1" s="161"/>
      <c r="AGY1" s="161"/>
      <c r="AGZ1" s="161"/>
      <c r="AHA1" s="161"/>
      <c r="AHB1" s="161"/>
      <c r="AHC1" s="161"/>
      <c r="AHD1" s="161"/>
      <c r="AHE1" s="161"/>
      <c r="AHF1" s="161"/>
      <c r="AHG1" s="161"/>
      <c r="AHH1" s="161"/>
      <c r="AHI1" s="161"/>
      <c r="AHJ1" s="161"/>
      <c r="AHK1" s="161"/>
      <c r="AHL1" s="161"/>
      <c r="AHM1" s="161"/>
      <c r="AHN1" s="161"/>
      <c r="AHO1" s="161"/>
      <c r="AHP1" s="161"/>
      <c r="AHQ1" s="161"/>
      <c r="AHR1" s="161"/>
      <c r="AHS1" s="161"/>
      <c r="AHT1" s="161"/>
      <c r="AHU1" s="161"/>
      <c r="AHV1" s="161"/>
      <c r="AHW1" s="161"/>
      <c r="AHX1" s="161"/>
      <c r="AHY1" s="161"/>
      <c r="AHZ1" s="161"/>
      <c r="AIA1" s="161"/>
      <c r="AIB1" s="161"/>
      <c r="AIC1" s="161"/>
      <c r="AID1" s="161"/>
      <c r="AIE1" s="161"/>
      <c r="AIF1" s="161"/>
      <c r="AIG1" s="161"/>
      <c r="AIH1" s="161"/>
      <c r="AII1" s="161"/>
      <c r="AIJ1" s="161"/>
      <c r="AIK1" s="161"/>
      <c r="AIL1" s="161"/>
      <c r="AIM1" s="161"/>
      <c r="AIN1" s="161"/>
      <c r="AIO1" s="161"/>
      <c r="AIP1" s="161"/>
      <c r="AIQ1" s="161"/>
      <c r="AIR1" s="161"/>
      <c r="AIS1" s="161"/>
      <c r="AIT1" s="161"/>
      <c r="AIU1" s="161"/>
      <c r="AIV1" s="161"/>
      <c r="AIW1" s="161"/>
      <c r="AIX1" s="161"/>
      <c r="AIY1" s="161"/>
      <c r="AIZ1" s="161"/>
      <c r="AJA1" s="161"/>
      <c r="AJB1" s="161"/>
      <c r="AJC1" s="161"/>
      <c r="AJD1" s="161"/>
      <c r="AJE1" s="161"/>
      <c r="AJF1" s="161"/>
      <c r="AJG1" s="161"/>
      <c r="AJH1" s="161"/>
      <c r="AJI1" s="161"/>
      <c r="AJJ1" s="161"/>
      <c r="AJK1" s="161"/>
      <c r="AJL1" s="161"/>
      <c r="AJM1" s="161"/>
      <c r="AJN1" s="161"/>
      <c r="AJO1" s="161"/>
      <c r="AJP1" s="161"/>
      <c r="AJQ1" s="161"/>
      <c r="AJR1" s="161"/>
      <c r="AJS1" s="161"/>
      <c r="AJT1" s="161"/>
      <c r="AJU1" s="161"/>
      <c r="AJV1" s="161"/>
      <c r="AJW1" s="161"/>
      <c r="AJX1" s="161"/>
      <c r="AJY1" s="161"/>
      <c r="AJZ1" s="161"/>
      <c r="AKA1" s="161"/>
      <c r="AKB1" s="161"/>
      <c r="AKC1" s="161"/>
      <c r="AKD1" s="161"/>
      <c r="AKE1" s="161"/>
      <c r="AKF1" s="161"/>
      <c r="AKG1" s="161"/>
      <c r="AKH1" s="161"/>
      <c r="AKI1" s="161"/>
      <c r="AKJ1" s="161"/>
      <c r="AKK1" s="161"/>
      <c r="AKL1" s="161"/>
      <c r="AKM1" s="161"/>
      <c r="AKN1" s="161"/>
      <c r="AKO1" s="161"/>
      <c r="AKP1" s="161"/>
      <c r="AKQ1" s="161"/>
      <c r="AKR1" s="161"/>
      <c r="AKS1" s="161"/>
      <c r="AKT1" s="161"/>
      <c r="AKU1" s="161"/>
      <c r="AKV1" s="161"/>
      <c r="AKW1" s="161"/>
      <c r="AKX1" s="161"/>
      <c r="AKY1" s="161"/>
      <c r="AKZ1" s="161"/>
      <c r="ALA1" s="161"/>
      <c r="ALB1" s="161"/>
      <c r="ALC1" s="161"/>
      <c r="ALD1" s="161"/>
      <c r="ALE1" s="161"/>
      <c r="ALF1" s="161"/>
      <c r="ALG1" s="161"/>
      <c r="ALH1" s="161"/>
      <c r="ALI1" s="161"/>
      <c r="ALJ1" s="161"/>
      <c r="ALK1" s="161"/>
    </row>
    <row r="2" spans="1:999" ht="20.100000000000001" customHeight="1">
      <c r="A2" s="262" t="str">
        <f>'Anlage A'!C7</f>
        <v>Mustereinrichtung</v>
      </c>
      <c r="B2" s="262"/>
      <c r="C2" s="262"/>
      <c r="D2" s="262"/>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1"/>
      <c r="DG2" s="161"/>
      <c r="DH2" s="161"/>
      <c r="DI2" s="161"/>
      <c r="DJ2" s="161"/>
      <c r="DK2" s="161"/>
      <c r="DL2" s="161"/>
      <c r="DM2" s="161"/>
      <c r="DN2" s="161"/>
      <c r="DO2" s="161"/>
      <c r="DP2" s="161"/>
      <c r="DQ2" s="161"/>
      <c r="DR2" s="161"/>
      <c r="DS2" s="161"/>
      <c r="DT2" s="161"/>
      <c r="DU2" s="161"/>
      <c r="DV2" s="161"/>
      <c r="DW2" s="161"/>
      <c r="DX2" s="161"/>
      <c r="DY2" s="161"/>
      <c r="DZ2" s="161"/>
      <c r="EA2" s="161"/>
      <c r="EB2" s="161"/>
      <c r="EC2" s="161"/>
      <c r="ED2" s="161"/>
      <c r="EE2" s="161"/>
      <c r="EF2" s="161"/>
      <c r="EG2" s="161"/>
      <c r="EH2" s="161"/>
      <c r="EI2" s="161"/>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c r="GI2" s="161"/>
      <c r="GJ2" s="161"/>
      <c r="GK2" s="161"/>
      <c r="GL2" s="161"/>
      <c r="GM2" s="161"/>
      <c r="GN2" s="161"/>
      <c r="GO2" s="161"/>
      <c r="GP2" s="161"/>
      <c r="GQ2" s="161"/>
      <c r="GR2" s="161"/>
      <c r="GS2" s="161"/>
      <c r="GT2" s="161"/>
      <c r="GU2" s="161"/>
      <c r="GV2" s="161"/>
      <c r="GW2" s="161"/>
      <c r="GX2" s="161"/>
      <c r="GY2" s="161"/>
      <c r="GZ2" s="161"/>
      <c r="HA2" s="161"/>
      <c r="HB2" s="161"/>
      <c r="HC2" s="161"/>
      <c r="HD2" s="161"/>
      <c r="HE2" s="161"/>
      <c r="HF2" s="161"/>
      <c r="HG2" s="161"/>
      <c r="HH2" s="161"/>
      <c r="HI2" s="161"/>
      <c r="HJ2" s="161"/>
      <c r="HK2" s="161"/>
      <c r="HL2" s="161"/>
      <c r="HM2" s="161"/>
      <c r="HN2" s="161"/>
      <c r="HO2" s="161"/>
      <c r="HP2" s="161"/>
      <c r="HQ2" s="161"/>
      <c r="HR2" s="161"/>
      <c r="HS2" s="161"/>
      <c r="HT2" s="161"/>
      <c r="HU2" s="161"/>
      <c r="HV2" s="161"/>
      <c r="HW2" s="161"/>
      <c r="HX2" s="161"/>
      <c r="HY2" s="161"/>
      <c r="HZ2" s="161"/>
      <c r="IA2" s="161"/>
      <c r="IB2" s="161"/>
      <c r="IC2" s="161"/>
      <c r="ID2" s="161"/>
      <c r="IE2" s="161"/>
      <c r="IF2" s="161"/>
      <c r="IG2" s="161"/>
      <c r="IH2" s="161"/>
      <c r="II2" s="161"/>
      <c r="IJ2" s="161"/>
      <c r="IK2" s="161"/>
      <c r="IL2" s="161"/>
      <c r="IM2" s="161"/>
      <c r="IN2" s="161"/>
      <c r="IO2" s="161"/>
      <c r="IP2" s="161"/>
      <c r="IQ2" s="161"/>
      <c r="IR2" s="161"/>
      <c r="IS2" s="161"/>
      <c r="IT2" s="161"/>
      <c r="IU2" s="161"/>
      <c r="IV2" s="161"/>
      <c r="IW2" s="161"/>
      <c r="IX2" s="161"/>
      <c r="IY2" s="161"/>
      <c r="IZ2" s="161"/>
      <c r="JA2" s="161"/>
      <c r="JB2" s="161"/>
      <c r="JC2" s="161"/>
      <c r="JD2" s="161"/>
      <c r="JE2" s="161"/>
      <c r="JF2" s="161"/>
      <c r="JG2" s="161"/>
      <c r="JH2" s="161"/>
      <c r="JI2" s="161"/>
      <c r="JJ2" s="161"/>
      <c r="JK2" s="161"/>
      <c r="JL2" s="161"/>
      <c r="JM2" s="161"/>
      <c r="JN2" s="161"/>
      <c r="JO2" s="161"/>
      <c r="JP2" s="161"/>
      <c r="JQ2" s="161"/>
      <c r="JR2" s="161"/>
      <c r="JS2" s="161"/>
      <c r="JT2" s="161"/>
      <c r="JU2" s="161"/>
      <c r="JV2" s="161"/>
      <c r="JW2" s="161"/>
      <c r="JX2" s="161"/>
      <c r="JY2" s="161"/>
      <c r="JZ2" s="161"/>
      <c r="KA2" s="161"/>
      <c r="KB2" s="161"/>
      <c r="KC2" s="161"/>
      <c r="KD2" s="161"/>
      <c r="KE2" s="161"/>
      <c r="KF2" s="161"/>
      <c r="KG2" s="161"/>
      <c r="KH2" s="161"/>
      <c r="KI2" s="161"/>
      <c r="KJ2" s="161"/>
      <c r="KK2" s="161"/>
      <c r="KL2" s="161"/>
      <c r="KM2" s="161"/>
      <c r="KN2" s="161"/>
      <c r="KO2" s="161"/>
      <c r="KP2" s="161"/>
      <c r="KQ2" s="161"/>
      <c r="KR2" s="161"/>
      <c r="KS2" s="161"/>
      <c r="KT2" s="161"/>
      <c r="KU2" s="161"/>
      <c r="KV2" s="161"/>
      <c r="KW2" s="161"/>
      <c r="KX2" s="161"/>
      <c r="KY2" s="161"/>
      <c r="KZ2" s="161"/>
      <c r="LA2" s="161"/>
      <c r="LB2" s="161"/>
      <c r="LC2" s="161"/>
      <c r="LD2" s="161"/>
      <c r="LE2" s="161"/>
      <c r="LF2" s="161"/>
      <c r="LG2" s="161"/>
      <c r="LH2" s="161"/>
      <c r="LI2" s="161"/>
      <c r="LJ2" s="161"/>
      <c r="LK2" s="161"/>
      <c r="LL2" s="161"/>
      <c r="LM2" s="161"/>
      <c r="LN2" s="161"/>
      <c r="LO2" s="161"/>
      <c r="LP2" s="161"/>
      <c r="LQ2" s="161"/>
      <c r="LR2" s="161"/>
      <c r="LS2" s="161"/>
      <c r="LT2" s="161"/>
      <c r="LU2" s="161"/>
      <c r="LV2" s="161"/>
      <c r="LW2" s="161"/>
      <c r="LX2" s="161"/>
      <c r="LY2" s="161"/>
      <c r="LZ2" s="161"/>
      <c r="MA2" s="161"/>
      <c r="MB2" s="161"/>
      <c r="MC2" s="161"/>
      <c r="MD2" s="161"/>
      <c r="ME2" s="161"/>
      <c r="MF2" s="161"/>
      <c r="MG2" s="161"/>
      <c r="MH2" s="161"/>
      <c r="MI2" s="161"/>
      <c r="MJ2" s="161"/>
      <c r="MK2" s="161"/>
      <c r="ML2" s="161"/>
      <c r="MM2" s="161"/>
      <c r="MN2" s="161"/>
      <c r="MO2" s="161"/>
      <c r="MP2" s="161"/>
      <c r="MQ2" s="161"/>
      <c r="MR2" s="161"/>
      <c r="MS2" s="161"/>
      <c r="MT2" s="161"/>
      <c r="MU2" s="161"/>
      <c r="MV2" s="161"/>
      <c r="MW2" s="161"/>
      <c r="MX2" s="161"/>
      <c r="MY2" s="161"/>
      <c r="MZ2" s="161"/>
      <c r="NA2" s="161"/>
      <c r="NB2" s="161"/>
      <c r="NC2" s="161"/>
      <c r="ND2" s="161"/>
      <c r="NE2" s="161"/>
      <c r="NF2" s="161"/>
      <c r="NG2" s="161"/>
      <c r="NH2" s="161"/>
      <c r="NI2" s="161"/>
      <c r="NJ2" s="161"/>
      <c r="NK2" s="161"/>
      <c r="NL2" s="161"/>
      <c r="NM2" s="161"/>
      <c r="NN2" s="161"/>
      <c r="NO2" s="161"/>
      <c r="NP2" s="161"/>
      <c r="NQ2" s="161"/>
      <c r="NR2" s="161"/>
      <c r="NS2" s="161"/>
      <c r="NT2" s="161"/>
      <c r="NU2" s="161"/>
      <c r="NV2" s="161"/>
      <c r="NW2" s="161"/>
      <c r="NX2" s="161"/>
      <c r="NY2" s="161"/>
      <c r="NZ2" s="161"/>
      <c r="OA2" s="161"/>
      <c r="OB2" s="161"/>
      <c r="OC2" s="161"/>
      <c r="OD2" s="161"/>
      <c r="OE2" s="161"/>
      <c r="OF2" s="161"/>
      <c r="OG2" s="161"/>
      <c r="OH2" s="161"/>
      <c r="OI2" s="161"/>
      <c r="OJ2" s="161"/>
      <c r="OK2" s="161"/>
      <c r="OL2" s="161"/>
      <c r="OM2" s="161"/>
      <c r="ON2" s="161"/>
      <c r="OO2" s="161"/>
      <c r="OP2" s="161"/>
      <c r="OQ2" s="161"/>
      <c r="OR2" s="161"/>
      <c r="OS2" s="161"/>
      <c r="OT2" s="161"/>
      <c r="OU2" s="161"/>
      <c r="OV2" s="161"/>
      <c r="OW2" s="161"/>
      <c r="OX2" s="161"/>
      <c r="OY2" s="161"/>
      <c r="OZ2" s="161"/>
      <c r="PA2" s="161"/>
      <c r="PB2" s="161"/>
      <c r="PC2" s="161"/>
      <c r="PD2" s="161"/>
      <c r="PE2" s="161"/>
      <c r="PF2" s="161"/>
      <c r="PG2" s="161"/>
      <c r="PH2" s="161"/>
      <c r="PI2" s="161"/>
      <c r="PJ2" s="161"/>
      <c r="PK2" s="161"/>
      <c r="PL2" s="161"/>
      <c r="PM2" s="161"/>
      <c r="PN2" s="161"/>
      <c r="PO2" s="161"/>
      <c r="PP2" s="161"/>
      <c r="PQ2" s="161"/>
      <c r="PR2" s="161"/>
      <c r="PS2" s="161"/>
      <c r="PT2" s="161"/>
      <c r="PU2" s="161"/>
      <c r="PV2" s="161"/>
      <c r="PW2" s="161"/>
      <c r="PX2" s="161"/>
      <c r="PY2" s="161"/>
      <c r="PZ2" s="161"/>
      <c r="QA2" s="161"/>
      <c r="QB2" s="161"/>
      <c r="QC2" s="161"/>
      <c r="QD2" s="161"/>
      <c r="QE2" s="161"/>
      <c r="QF2" s="161"/>
      <c r="QG2" s="161"/>
      <c r="QH2" s="161"/>
      <c r="QI2" s="161"/>
      <c r="QJ2" s="161"/>
      <c r="QK2" s="161"/>
      <c r="QL2" s="161"/>
      <c r="QM2" s="161"/>
      <c r="QN2" s="161"/>
      <c r="QO2" s="161"/>
      <c r="QP2" s="161"/>
      <c r="QQ2" s="161"/>
      <c r="QR2" s="161"/>
      <c r="QS2" s="161"/>
      <c r="QT2" s="161"/>
      <c r="QU2" s="161"/>
      <c r="QV2" s="161"/>
      <c r="QW2" s="161"/>
      <c r="QX2" s="161"/>
      <c r="QY2" s="161"/>
      <c r="QZ2" s="161"/>
      <c r="RA2" s="161"/>
      <c r="RB2" s="161"/>
      <c r="RC2" s="161"/>
      <c r="RD2" s="161"/>
      <c r="RE2" s="161"/>
      <c r="RF2" s="161"/>
      <c r="RG2" s="161"/>
      <c r="RH2" s="161"/>
      <c r="RI2" s="161"/>
      <c r="RJ2" s="161"/>
      <c r="RK2" s="161"/>
      <c r="RL2" s="161"/>
      <c r="RM2" s="161"/>
      <c r="RN2" s="161"/>
      <c r="RO2" s="161"/>
      <c r="RP2" s="161"/>
      <c r="RQ2" s="161"/>
      <c r="RR2" s="161"/>
      <c r="RS2" s="161"/>
      <c r="RT2" s="161"/>
      <c r="RU2" s="161"/>
      <c r="RV2" s="161"/>
      <c r="RW2" s="161"/>
      <c r="RX2" s="161"/>
      <c r="RY2" s="161"/>
      <c r="RZ2" s="161"/>
      <c r="SA2" s="161"/>
      <c r="SB2" s="161"/>
      <c r="SC2" s="161"/>
      <c r="SD2" s="161"/>
      <c r="SE2" s="161"/>
      <c r="SF2" s="161"/>
      <c r="SG2" s="161"/>
      <c r="SH2" s="161"/>
      <c r="SI2" s="161"/>
      <c r="SJ2" s="161"/>
      <c r="SK2" s="161"/>
      <c r="SL2" s="161"/>
      <c r="SM2" s="161"/>
      <c r="SN2" s="161"/>
      <c r="SO2" s="161"/>
      <c r="SP2" s="161"/>
      <c r="SQ2" s="161"/>
      <c r="SR2" s="161"/>
      <c r="SS2" s="161"/>
      <c r="ST2" s="161"/>
      <c r="SU2" s="161"/>
      <c r="SV2" s="161"/>
      <c r="SW2" s="161"/>
      <c r="SX2" s="161"/>
      <c r="SY2" s="161"/>
      <c r="SZ2" s="161"/>
      <c r="TA2" s="161"/>
      <c r="TB2" s="161"/>
      <c r="TC2" s="161"/>
      <c r="TD2" s="161"/>
      <c r="TE2" s="161"/>
      <c r="TF2" s="161"/>
      <c r="TG2" s="161"/>
      <c r="TH2" s="161"/>
      <c r="TI2" s="161"/>
      <c r="TJ2" s="161"/>
      <c r="TK2" s="161"/>
      <c r="TL2" s="161"/>
      <c r="TM2" s="161"/>
      <c r="TN2" s="161"/>
      <c r="TO2" s="161"/>
      <c r="TP2" s="161"/>
      <c r="TQ2" s="161"/>
      <c r="TR2" s="161"/>
      <c r="TS2" s="161"/>
      <c r="TT2" s="161"/>
      <c r="TU2" s="161"/>
      <c r="TV2" s="161"/>
      <c r="TW2" s="161"/>
      <c r="TX2" s="161"/>
      <c r="TY2" s="161"/>
      <c r="TZ2" s="161"/>
      <c r="UA2" s="161"/>
      <c r="UB2" s="161"/>
      <c r="UC2" s="161"/>
      <c r="UD2" s="161"/>
      <c r="UE2" s="161"/>
      <c r="UF2" s="161"/>
      <c r="UG2" s="161"/>
      <c r="UH2" s="161"/>
      <c r="UI2" s="161"/>
      <c r="UJ2" s="161"/>
      <c r="UK2" s="161"/>
      <c r="UL2" s="161"/>
      <c r="UM2" s="161"/>
      <c r="UN2" s="161"/>
      <c r="UO2" s="161"/>
      <c r="UP2" s="161"/>
      <c r="UQ2" s="161"/>
      <c r="UR2" s="161"/>
      <c r="US2" s="161"/>
      <c r="UT2" s="161"/>
      <c r="UU2" s="161"/>
      <c r="UV2" s="161"/>
      <c r="UW2" s="161"/>
      <c r="UX2" s="161"/>
      <c r="UY2" s="161"/>
      <c r="UZ2" s="161"/>
      <c r="VA2" s="161"/>
      <c r="VB2" s="161"/>
      <c r="VC2" s="161"/>
      <c r="VD2" s="161"/>
      <c r="VE2" s="161"/>
      <c r="VF2" s="161"/>
      <c r="VG2" s="161"/>
      <c r="VH2" s="161"/>
      <c r="VI2" s="161"/>
      <c r="VJ2" s="161"/>
      <c r="VK2" s="161"/>
      <c r="VL2" s="161"/>
      <c r="VM2" s="161"/>
      <c r="VN2" s="161"/>
      <c r="VO2" s="161"/>
      <c r="VP2" s="161"/>
      <c r="VQ2" s="161"/>
      <c r="VR2" s="161"/>
      <c r="VS2" s="161"/>
      <c r="VT2" s="161"/>
      <c r="VU2" s="161"/>
      <c r="VV2" s="161"/>
      <c r="VW2" s="161"/>
      <c r="VX2" s="161"/>
      <c r="VY2" s="161"/>
      <c r="VZ2" s="161"/>
      <c r="WA2" s="161"/>
      <c r="WB2" s="161"/>
      <c r="WC2" s="161"/>
      <c r="WD2" s="161"/>
      <c r="WE2" s="161"/>
      <c r="WF2" s="161"/>
      <c r="WG2" s="161"/>
      <c r="WH2" s="161"/>
      <c r="WI2" s="161"/>
      <c r="WJ2" s="161"/>
      <c r="WK2" s="161"/>
      <c r="WL2" s="161"/>
      <c r="WM2" s="161"/>
      <c r="WN2" s="161"/>
      <c r="WO2" s="161"/>
      <c r="WP2" s="161"/>
      <c r="WQ2" s="161"/>
      <c r="WR2" s="161"/>
      <c r="WS2" s="161"/>
      <c r="WT2" s="161"/>
      <c r="WU2" s="161"/>
      <c r="WV2" s="161"/>
      <c r="WW2" s="161"/>
      <c r="WX2" s="161"/>
      <c r="WY2" s="161"/>
      <c r="WZ2" s="161"/>
      <c r="XA2" s="161"/>
      <c r="XB2" s="161"/>
      <c r="XC2" s="161"/>
      <c r="XD2" s="161"/>
      <c r="XE2" s="161"/>
      <c r="XF2" s="161"/>
      <c r="XG2" s="161"/>
      <c r="XH2" s="161"/>
      <c r="XI2" s="161"/>
      <c r="XJ2" s="161"/>
      <c r="XK2" s="161"/>
      <c r="XL2" s="161"/>
      <c r="XM2" s="161"/>
      <c r="XN2" s="161"/>
      <c r="XO2" s="161"/>
      <c r="XP2" s="161"/>
      <c r="XQ2" s="161"/>
      <c r="XR2" s="161"/>
      <c r="XS2" s="161"/>
      <c r="XT2" s="161"/>
      <c r="XU2" s="161"/>
      <c r="XV2" s="161"/>
      <c r="XW2" s="161"/>
      <c r="XX2" s="161"/>
      <c r="XY2" s="161"/>
      <c r="XZ2" s="161"/>
      <c r="YA2" s="161"/>
      <c r="YB2" s="161"/>
      <c r="YC2" s="161"/>
      <c r="YD2" s="161"/>
      <c r="YE2" s="161"/>
      <c r="YF2" s="161"/>
      <c r="YG2" s="161"/>
      <c r="YH2" s="161"/>
      <c r="YI2" s="161"/>
      <c r="YJ2" s="161"/>
      <c r="YK2" s="161"/>
      <c r="YL2" s="161"/>
      <c r="YM2" s="161"/>
      <c r="YN2" s="161"/>
      <c r="YO2" s="161"/>
      <c r="YP2" s="161"/>
      <c r="YQ2" s="161"/>
      <c r="YR2" s="161"/>
      <c r="YS2" s="161"/>
      <c r="YT2" s="161"/>
      <c r="YU2" s="161"/>
      <c r="YV2" s="161"/>
      <c r="YW2" s="161"/>
      <c r="YX2" s="161"/>
      <c r="YY2" s="161"/>
      <c r="YZ2" s="161"/>
      <c r="ZA2" s="161"/>
      <c r="ZB2" s="161"/>
      <c r="ZC2" s="161"/>
      <c r="ZD2" s="161"/>
      <c r="ZE2" s="161"/>
      <c r="ZF2" s="161"/>
      <c r="ZG2" s="161"/>
      <c r="ZH2" s="161"/>
      <c r="ZI2" s="161"/>
      <c r="ZJ2" s="161"/>
      <c r="ZK2" s="161"/>
      <c r="ZL2" s="161"/>
      <c r="ZM2" s="161"/>
      <c r="ZN2" s="161"/>
      <c r="ZO2" s="161"/>
      <c r="ZP2" s="161"/>
      <c r="ZQ2" s="161"/>
      <c r="ZR2" s="161"/>
      <c r="ZS2" s="161"/>
      <c r="ZT2" s="161"/>
      <c r="ZU2" s="161"/>
      <c r="ZV2" s="161"/>
      <c r="ZW2" s="161"/>
      <c r="ZX2" s="161"/>
      <c r="ZY2" s="161"/>
      <c r="ZZ2" s="161"/>
      <c r="AAA2" s="161"/>
      <c r="AAB2" s="161"/>
      <c r="AAC2" s="161"/>
      <c r="AAD2" s="161"/>
      <c r="AAE2" s="161"/>
      <c r="AAF2" s="161"/>
      <c r="AAG2" s="161"/>
      <c r="AAH2" s="161"/>
      <c r="AAI2" s="161"/>
      <c r="AAJ2" s="161"/>
      <c r="AAK2" s="161"/>
      <c r="AAL2" s="161"/>
      <c r="AAM2" s="161"/>
      <c r="AAN2" s="161"/>
      <c r="AAO2" s="161"/>
      <c r="AAP2" s="161"/>
      <c r="AAQ2" s="161"/>
      <c r="AAR2" s="161"/>
      <c r="AAS2" s="161"/>
      <c r="AAT2" s="161"/>
      <c r="AAU2" s="161"/>
      <c r="AAV2" s="161"/>
      <c r="AAW2" s="161"/>
      <c r="AAX2" s="161"/>
      <c r="AAY2" s="161"/>
      <c r="AAZ2" s="161"/>
      <c r="ABA2" s="161"/>
      <c r="ABB2" s="161"/>
      <c r="ABC2" s="161"/>
      <c r="ABD2" s="161"/>
      <c r="ABE2" s="161"/>
      <c r="ABF2" s="161"/>
      <c r="ABG2" s="161"/>
      <c r="ABH2" s="161"/>
      <c r="ABI2" s="161"/>
      <c r="ABJ2" s="161"/>
      <c r="ABK2" s="161"/>
      <c r="ABL2" s="161"/>
      <c r="ABM2" s="161"/>
      <c r="ABN2" s="161"/>
      <c r="ABO2" s="161"/>
      <c r="ABP2" s="161"/>
      <c r="ABQ2" s="161"/>
      <c r="ABR2" s="161"/>
      <c r="ABS2" s="161"/>
      <c r="ABT2" s="161"/>
      <c r="ABU2" s="161"/>
      <c r="ABV2" s="161"/>
      <c r="ABW2" s="161"/>
      <c r="ABX2" s="161"/>
      <c r="ABY2" s="161"/>
      <c r="ABZ2" s="161"/>
      <c r="ACA2" s="161"/>
      <c r="ACB2" s="161"/>
      <c r="ACC2" s="161"/>
      <c r="ACD2" s="161"/>
      <c r="ACE2" s="161"/>
      <c r="ACF2" s="161"/>
      <c r="ACG2" s="161"/>
      <c r="ACH2" s="161"/>
      <c r="ACI2" s="161"/>
      <c r="ACJ2" s="161"/>
      <c r="ACK2" s="161"/>
      <c r="ACL2" s="161"/>
      <c r="ACM2" s="161"/>
      <c r="ACN2" s="161"/>
      <c r="ACO2" s="161"/>
      <c r="ACP2" s="161"/>
      <c r="ACQ2" s="161"/>
      <c r="ACR2" s="161"/>
      <c r="ACS2" s="161"/>
      <c r="ACT2" s="161"/>
      <c r="ACU2" s="161"/>
      <c r="ACV2" s="161"/>
      <c r="ACW2" s="161"/>
      <c r="ACX2" s="161"/>
      <c r="ACY2" s="161"/>
      <c r="ACZ2" s="161"/>
      <c r="ADA2" s="161"/>
      <c r="ADB2" s="161"/>
      <c r="ADC2" s="161"/>
      <c r="ADD2" s="161"/>
      <c r="ADE2" s="161"/>
      <c r="ADF2" s="161"/>
      <c r="ADG2" s="161"/>
      <c r="ADH2" s="161"/>
      <c r="ADI2" s="161"/>
      <c r="ADJ2" s="161"/>
      <c r="ADK2" s="161"/>
      <c r="ADL2" s="161"/>
      <c r="ADM2" s="161"/>
      <c r="ADN2" s="161"/>
      <c r="ADO2" s="161"/>
      <c r="ADP2" s="161"/>
      <c r="ADQ2" s="161"/>
      <c r="ADR2" s="161"/>
      <c r="ADS2" s="161"/>
      <c r="ADT2" s="161"/>
      <c r="ADU2" s="161"/>
      <c r="ADV2" s="161"/>
      <c r="ADW2" s="161"/>
      <c r="ADX2" s="161"/>
      <c r="ADY2" s="161"/>
      <c r="ADZ2" s="161"/>
      <c r="AEA2" s="161"/>
      <c r="AEB2" s="161"/>
      <c r="AEC2" s="161"/>
      <c r="AED2" s="161"/>
      <c r="AEE2" s="161"/>
      <c r="AEF2" s="161"/>
      <c r="AEG2" s="161"/>
      <c r="AEH2" s="161"/>
      <c r="AEI2" s="161"/>
      <c r="AEJ2" s="161"/>
      <c r="AEK2" s="161"/>
      <c r="AEL2" s="161"/>
      <c r="AEM2" s="161"/>
      <c r="AEN2" s="161"/>
      <c r="AEO2" s="161"/>
      <c r="AEP2" s="161"/>
      <c r="AEQ2" s="161"/>
      <c r="AER2" s="161"/>
      <c r="AES2" s="161"/>
      <c r="AET2" s="161"/>
      <c r="AEU2" s="161"/>
      <c r="AEV2" s="161"/>
      <c r="AEW2" s="161"/>
      <c r="AEX2" s="161"/>
      <c r="AEY2" s="161"/>
      <c r="AEZ2" s="161"/>
      <c r="AFA2" s="161"/>
      <c r="AFB2" s="161"/>
      <c r="AFC2" s="161"/>
      <c r="AFD2" s="161"/>
      <c r="AFE2" s="161"/>
      <c r="AFF2" s="161"/>
      <c r="AFG2" s="161"/>
      <c r="AFH2" s="161"/>
      <c r="AFI2" s="161"/>
      <c r="AFJ2" s="161"/>
      <c r="AFK2" s="161"/>
      <c r="AFL2" s="161"/>
      <c r="AFM2" s="161"/>
      <c r="AFN2" s="161"/>
      <c r="AFO2" s="161"/>
      <c r="AFP2" s="161"/>
      <c r="AFQ2" s="161"/>
      <c r="AFR2" s="161"/>
      <c r="AFS2" s="161"/>
      <c r="AFT2" s="161"/>
      <c r="AFU2" s="161"/>
      <c r="AFV2" s="161"/>
      <c r="AFW2" s="161"/>
      <c r="AFX2" s="161"/>
      <c r="AFY2" s="161"/>
      <c r="AFZ2" s="161"/>
      <c r="AGA2" s="161"/>
      <c r="AGB2" s="161"/>
      <c r="AGC2" s="161"/>
      <c r="AGD2" s="161"/>
      <c r="AGE2" s="161"/>
      <c r="AGF2" s="161"/>
      <c r="AGG2" s="161"/>
      <c r="AGH2" s="161"/>
      <c r="AGI2" s="161"/>
      <c r="AGJ2" s="161"/>
      <c r="AGK2" s="161"/>
      <c r="AGL2" s="161"/>
      <c r="AGM2" s="161"/>
      <c r="AGN2" s="161"/>
      <c r="AGO2" s="161"/>
      <c r="AGP2" s="161"/>
      <c r="AGQ2" s="161"/>
      <c r="AGR2" s="161"/>
      <c r="AGS2" s="161"/>
      <c r="AGT2" s="161"/>
      <c r="AGU2" s="161"/>
      <c r="AGV2" s="161"/>
      <c r="AGW2" s="161"/>
      <c r="AGX2" s="161"/>
      <c r="AGY2" s="161"/>
      <c r="AGZ2" s="161"/>
      <c r="AHA2" s="161"/>
      <c r="AHB2" s="161"/>
      <c r="AHC2" s="161"/>
      <c r="AHD2" s="161"/>
      <c r="AHE2" s="161"/>
      <c r="AHF2" s="161"/>
      <c r="AHG2" s="161"/>
      <c r="AHH2" s="161"/>
      <c r="AHI2" s="161"/>
      <c r="AHJ2" s="161"/>
      <c r="AHK2" s="161"/>
      <c r="AHL2" s="161"/>
      <c r="AHM2" s="161"/>
      <c r="AHN2" s="161"/>
      <c r="AHO2" s="161"/>
      <c r="AHP2" s="161"/>
      <c r="AHQ2" s="161"/>
      <c r="AHR2" s="161"/>
      <c r="AHS2" s="161"/>
      <c r="AHT2" s="161"/>
      <c r="AHU2" s="161"/>
      <c r="AHV2" s="161"/>
      <c r="AHW2" s="161"/>
      <c r="AHX2" s="161"/>
      <c r="AHY2" s="161"/>
      <c r="AHZ2" s="161"/>
      <c r="AIA2" s="161"/>
      <c r="AIB2" s="161"/>
      <c r="AIC2" s="161"/>
      <c r="AID2" s="161"/>
      <c r="AIE2" s="161"/>
      <c r="AIF2" s="161"/>
      <c r="AIG2" s="161"/>
      <c r="AIH2" s="161"/>
      <c r="AII2" s="161"/>
      <c r="AIJ2" s="161"/>
      <c r="AIK2" s="161"/>
      <c r="AIL2" s="161"/>
      <c r="AIM2" s="161"/>
      <c r="AIN2" s="161"/>
      <c r="AIO2" s="161"/>
      <c r="AIP2" s="161"/>
      <c r="AIQ2" s="161"/>
      <c r="AIR2" s="161"/>
      <c r="AIS2" s="161"/>
      <c r="AIT2" s="161"/>
      <c r="AIU2" s="161"/>
      <c r="AIV2" s="161"/>
      <c r="AIW2" s="161"/>
      <c r="AIX2" s="161"/>
      <c r="AIY2" s="161"/>
      <c r="AIZ2" s="161"/>
      <c r="AJA2" s="161"/>
      <c r="AJB2" s="161"/>
      <c r="AJC2" s="161"/>
      <c r="AJD2" s="161"/>
      <c r="AJE2" s="161"/>
      <c r="AJF2" s="161"/>
      <c r="AJG2" s="161"/>
      <c r="AJH2" s="161"/>
      <c r="AJI2" s="161"/>
      <c r="AJJ2" s="161"/>
      <c r="AJK2" s="161"/>
      <c r="AJL2" s="161"/>
      <c r="AJM2" s="161"/>
      <c r="AJN2" s="161"/>
      <c r="AJO2" s="161"/>
      <c r="AJP2" s="161"/>
      <c r="AJQ2" s="161"/>
      <c r="AJR2" s="161"/>
      <c r="AJS2" s="161"/>
      <c r="AJT2" s="161"/>
      <c r="AJU2" s="161"/>
      <c r="AJV2" s="161"/>
      <c r="AJW2" s="161"/>
      <c r="AJX2" s="161"/>
      <c r="AJY2" s="161"/>
      <c r="AJZ2" s="161"/>
      <c r="AKA2" s="161"/>
      <c r="AKB2" s="161"/>
      <c r="AKC2" s="161"/>
      <c r="AKD2" s="161"/>
      <c r="AKE2" s="161"/>
      <c r="AKF2" s="161"/>
      <c r="AKG2" s="161"/>
      <c r="AKH2" s="161"/>
      <c r="AKI2" s="161"/>
      <c r="AKJ2" s="161"/>
      <c r="AKK2" s="161"/>
      <c r="AKL2" s="161"/>
      <c r="AKM2" s="161"/>
      <c r="AKN2" s="161"/>
      <c r="AKO2" s="161"/>
      <c r="AKP2" s="161"/>
      <c r="AKQ2" s="161"/>
      <c r="AKR2" s="161"/>
      <c r="AKS2" s="161"/>
      <c r="AKT2" s="161"/>
      <c r="AKU2" s="161"/>
      <c r="AKV2" s="161"/>
      <c r="AKW2" s="161"/>
      <c r="AKX2" s="161"/>
      <c r="AKY2" s="161"/>
      <c r="AKZ2" s="161"/>
      <c r="ALA2" s="161"/>
      <c r="ALB2" s="161"/>
      <c r="ALC2" s="161"/>
      <c r="ALD2" s="161"/>
      <c r="ALE2" s="161"/>
      <c r="ALF2" s="161"/>
      <c r="ALG2" s="161"/>
      <c r="ALH2" s="161"/>
      <c r="ALI2" s="161"/>
      <c r="ALJ2" s="161"/>
      <c r="ALK2" s="161"/>
    </row>
    <row r="3" spans="1:999" ht="20.100000000000001" customHeight="1">
      <c r="A3" s="263" t="str">
        <f>'Anlage A'!C8</f>
        <v>Mustereinrichtung</v>
      </c>
      <c r="B3" s="263"/>
      <c r="C3" s="263"/>
      <c r="D3" s="263"/>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Q3" s="161"/>
      <c r="DR3" s="161"/>
      <c r="DS3" s="161"/>
      <c r="DT3" s="161"/>
      <c r="DU3" s="161"/>
      <c r="DV3" s="161"/>
      <c r="DW3" s="161"/>
      <c r="DX3" s="161"/>
      <c r="DY3" s="161"/>
      <c r="DZ3" s="161"/>
      <c r="EA3" s="161"/>
      <c r="EB3" s="161"/>
      <c r="EC3" s="161"/>
      <c r="ED3" s="161"/>
      <c r="EE3" s="161"/>
      <c r="EF3" s="161"/>
      <c r="EG3" s="161"/>
      <c r="EH3" s="161"/>
      <c r="EI3" s="161"/>
      <c r="EJ3" s="161"/>
      <c r="EK3" s="161"/>
      <c r="EL3" s="161"/>
      <c r="EM3" s="161"/>
      <c r="EN3" s="161"/>
      <c r="EO3" s="161"/>
      <c r="EP3" s="161"/>
      <c r="EQ3" s="161"/>
      <c r="ER3" s="161"/>
      <c r="ES3" s="161"/>
      <c r="ET3" s="161"/>
      <c r="EU3" s="161"/>
      <c r="EV3" s="161"/>
      <c r="EW3" s="161"/>
      <c r="EX3" s="161"/>
      <c r="EY3" s="161"/>
      <c r="EZ3" s="161"/>
      <c r="FA3" s="161"/>
      <c r="FB3" s="161"/>
      <c r="FC3" s="161"/>
      <c r="FD3" s="161"/>
      <c r="FE3" s="161"/>
      <c r="FF3" s="161"/>
      <c r="FG3" s="161"/>
      <c r="FH3" s="161"/>
      <c r="FI3" s="161"/>
      <c r="FJ3" s="161"/>
      <c r="FK3" s="161"/>
      <c r="FL3" s="161"/>
      <c r="FM3" s="161"/>
      <c r="FN3" s="161"/>
      <c r="FO3" s="161"/>
      <c r="FP3" s="161"/>
      <c r="FQ3" s="161"/>
      <c r="FR3" s="161"/>
      <c r="FS3" s="161"/>
      <c r="FT3" s="161"/>
      <c r="FU3" s="161"/>
      <c r="FV3" s="161"/>
      <c r="FW3" s="161"/>
      <c r="FX3" s="161"/>
      <c r="FY3" s="161"/>
      <c r="FZ3" s="161"/>
      <c r="GA3" s="161"/>
      <c r="GB3" s="161"/>
      <c r="GC3" s="161"/>
      <c r="GD3" s="161"/>
      <c r="GE3" s="161"/>
      <c r="GF3" s="161"/>
      <c r="GG3" s="161"/>
      <c r="GH3" s="161"/>
      <c r="GI3" s="161"/>
      <c r="GJ3" s="161"/>
      <c r="GK3" s="161"/>
      <c r="GL3" s="161"/>
      <c r="GM3" s="161"/>
      <c r="GN3" s="161"/>
      <c r="GO3" s="161"/>
      <c r="GP3" s="161"/>
      <c r="GQ3" s="161"/>
      <c r="GR3" s="161"/>
      <c r="GS3" s="161"/>
      <c r="GT3" s="161"/>
      <c r="GU3" s="161"/>
      <c r="GV3" s="161"/>
      <c r="GW3" s="161"/>
      <c r="GX3" s="161"/>
      <c r="GY3" s="161"/>
      <c r="GZ3" s="161"/>
      <c r="HA3" s="161"/>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c r="IW3" s="161"/>
      <c r="IX3" s="161"/>
      <c r="IY3" s="161"/>
      <c r="IZ3" s="161"/>
      <c r="JA3" s="161"/>
      <c r="JB3" s="161"/>
      <c r="JC3" s="161"/>
      <c r="JD3" s="161"/>
      <c r="JE3" s="161"/>
      <c r="JF3" s="161"/>
      <c r="JG3" s="161"/>
      <c r="JH3" s="161"/>
      <c r="JI3" s="161"/>
      <c r="JJ3" s="161"/>
      <c r="JK3" s="161"/>
      <c r="JL3" s="161"/>
      <c r="JM3" s="161"/>
      <c r="JN3" s="161"/>
      <c r="JO3" s="161"/>
      <c r="JP3" s="161"/>
      <c r="JQ3" s="161"/>
      <c r="JR3" s="161"/>
      <c r="JS3" s="161"/>
      <c r="JT3" s="161"/>
      <c r="JU3" s="161"/>
      <c r="JV3" s="161"/>
      <c r="JW3" s="161"/>
      <c r="JX3" s="161"/>
      <c r="JY3" s="161"/>
      <c r="JZ3" s="161"/>
      <c r="KA3" s="161"/>
      <c r="KB3" s="161"/>
      <c r="KC3" s="161"/>
      <c r="KD3" s="161"/>
      <c r="KE3" s="161"/>
      <c r="KF3" s="161"/>
      <c r="KG3" s="161"/>
      <c r="KH3" s="161"/>
      <c r="KI3" s="161"/>
      <c r="KJ3" s="161"/>
      <c r="KK3" s="161"/>
      <c r="KL3" s="161"/>
      <c r="KM3" s="161"/>
      <c r="KN3" s="161"/>
      <c r="KO3" s="161"/>
      <c r="KP3" s="161"/>
      <c r="KQ3" s="161"/>
      <c r="KR3" s="161"/>
      <c r="KS3" s="161"/>
      <c r="KT3" s="161"/>
      <c r="KU3" s="161"/>
      <c r="KV3" s="161"/>
      <c r="KW3" s="161"/>
      <c r="KX3" s="161"/>
      <c r="KY3" s="161"/>
      <c r="KZ3" s="161"/>
      <c r="LA3" s="161"/>
      <c r="LB3" s="161"/>
      <c r="LC3" s="161"/>
      <c r="LD3" s="161"/>
      <c r="LE3" s="161"/>
      <c r="LF3" s="161"/>
      <c r="LG3" s="161"/>
      <c r="LH3" s="161"/>
      <c r="LI3" s="161"/>
      <c r="LJ3" s="161"/>
      <c r="LK3" s="161"/>
      <c r="LL3" s="161"/>
      <c r="LM3" s="161"/>
      <c r="LN3" s="161"/>
      <c r="LO3" s="161"/>
      <c r="LP3" s="161"/>
      <c r="LQ3" s="161"/>
      <c r="LR3" s="161"/>
      <c r="LS3" s="161"/>
      <c r="LT3" s="161"/>
      <c r="LU3" s="161"/>
      <c r="LV3" s="161"/>
      <c r="LW3" s="161"/>
      <c r="LX3" s="161"/>
      <c r="LY3" s="161"/>
      <c r="LZ3" s="161"/>
      <c r="MA3" s="161"/>
      <c r="MB3" s="161"/>
      <c r="MC3" s="161"/>
      <c r="MD3" s="161"/>
      <c r="ME3" s="161"/>
      <c r="MF3" s="161"/>
      <c r="MG3" s="161"/>
      <c r="MH3" s="161"/>
      <c r="MI3" s="161"/>
      <c r="MJ3" s="161"/>
      <c r="MK3" s="161"/>
      <c r="ML3" s="161"/>
      <c r="MM3" s="161"/>
      <c r="MN3" s="161"/>
      <c r="MO3" s="161"/>
      <c r="MP3" s="161"/>
      <c r="MQ3" s="161"/>
      <c r="MR3" s="161"/>
      <c r="MS3" s="161"/>
      <c r="MT3" s="161"/>
      <c r="MU3" s="161"/>
      <c r="MV3" s="161"/>
      <c r="MW3" s="161"/>
      <c r="MX3" s="161"/>
      <c r="MY3" s="161"/>
      <c r="MZ3" s="161"/>
      <c r="NA3" s="161"/>
      <c r="NB3" s="161"/>
      <c r="NC3" s="161"/>
      <c r="ND3" s="161"/>
      <c r="NE3" s="161"/>
      <c r="NF3" s="161"/>
      <c r="NG3" s="161"/>
      <c r="NH3" s="161"/>
      <c r="NI3" s="161"/>
      <c r="NJ3" s="161"/>
      <c r="NK3" s="161"/>
      <c r="NL3" s="161"/>
      <c r="NM3" s="161"/>
      <c r="NN3" s="161"/>
      <c r="NO3" s="161"/>
      <c r="NP3" s="161"/>
      <c r="NQ3" s="161"/>
      <c r="NR3" s="161"/>
      <c r="NS3" s="161"/>
      <c r="NT3" s="161"/>
      <c r="NU3" s="161"/>
      <c r="NV3" s="161"/>
      <c r="NW3" s="161"/>
      <c r="NX3" s="161"/>
      <c r="NY3" s="161"/>
      <c r="NZ3" s="161"/>
      <c r="OA3" s="161"/>
      <c r="OB3" s="161"/>
      <c r="OC3" s="161"/>
      <c r="OD3" s="161"/>
      <c r="OE3" s="161"/>
      <c r="OF3" s="161"/>
      <c r="OG3" s="161"/>
      <c r="OH3" s="161"/>
      <c r="OI3" s="161"/>
      <c r="OJ3" s="161"/>
      <c r="OK3" s="161"/>
      <c r="OL3" s="161"/>
      <c r="OM3" s="161"/>
      <c r="ON3" s="161"/>
      <c r="OO3" s="161"/>
      <c r="OP3" s="161"/>
      <c r="OQ3" s="161"/>
      <c r="OR3" s="161"/>
      <c r="OS3" s="161"/>
      <c r="OT3" s="161"/>
      <c r="OU3" s="161"/>
      <c r="OV3" s="161"/>
      <c r="OW3" s="161"/>
      <c r="OX3" s="161"/>
      <c r="OY3" s="161"/>
      <c r="OZ3" s="161"/>
      <c r="PA3" s="161"/>
      <c r="PB3" s="161"/>
      <c r="PC3" s="161"/>
      <c r="PD3" s="161"/>
      <c r="PE3" s="161"/>
      <c r="PF3" s="161"/>
      <c r="PG3" s="161"/>
      <c r="PH3" s="161"/>
      <c r="PI3" s="161"/>
      <c r="PJ3" s="161"/>
      <c r="PK3" s="161"/>
      <c r="PL3" s="161"/>
      <c r="PM3" s="161"/>
      <c r="PN3" s="161"/>
      <c r="PO3" s="161"/>
      <c r="PP3" s="161"/>
      <c r="PQ3" s="161"/>
      <c r="PR3" s="161"/>
      <c r="PS3" s="161"/>
      <c r="PT3" s="161"/>
      <c r="PU3" s="161"/>
      <c r="PV3" s="161"/>
      <c r="PW3" s="161"/>
      <c r="PX3" s="161"/>
      <c r="PY3" s="161"/>
      <c r="PZ3" s="161"/>
      <c r="QA3" s="161"/>
      <c r="QB3" s="161"/>
      <c r="QC3" s="161"/>
      <c r="QD3" s="161"/>
      <c r="QE3" s="161"/>
      <c r="QF3" s="161"/>
      <c r="QG3" s="161"/>
      <c r="QH3" s="161"/>
      <c r="QI3" s="161"/>
      <c r="QJ3" s="161"/>
      <c r="QK3" s="161"/>
      <c r="QL3" s="161"/>
      <c r="QM3" s="161"/>
      <c r="QN3" s="161"/>
      <c r="QO3" s="161"/>
      <c r="QP3" s="161"/>
      <c r="QQ3" s="161"/>
      <c r="QR3" s="161"/>
      <c r="QS3" s="161"/>
      <c r="QT3" s="161"/>
      <c r="QU3" s="161"/>
      <c r="QV3" s="161"/>
      <c r="QW3" s="161"/>
      <c r="QX3" s="161"/>
      <c r="QY3" s="161"/>
      <c r="QZ3" s="161"/>
      <c r="RA3" s="161"/>
      <c r="RB3" s="161"/>
      <c r="RC3" s="161"/>
      <c r="RD3" s="161"/>
      <c r="RE3" s="161"/>
      <c r="RF3" s="161"/>
      <c r="RG3" s="161"/>
      <c r="RH3" s="161"/>
      <c r="RI3" s="161"/>
      <c r="RJ3" s="161"/>
      <c r="RK3" s="161"/>
      <c r="RL3" s="161"/>
      <c r="RM3" s="161"/>
      <c r="RN3" s="161"/>
      <c r="RO3" s="161"/>
      <c r="RP3" s="161"/>
      <c r="RQ3" s="161"/>
      <c r="RR3" s="161"/>
      <c r="RS3" s="161"/>
      <c r="RT3" s="161"/>
      <c r="RU3" s="161"/>
      <c r="RV3" s="161"/>
      <c r="RW3" s="161"/>
      <c r="RX3" s="161"/>
      <c r="RY3" s="161"/>
      <c r="RZ3" s="161"/>
      <c r="SA3" s="161"/>
      <c r="SB3" s="161"/>
      <c r="SC3" s="161"/>
      <c r="SD3" s="161"/>
      <c r="SE3" s="161"/>
      <c r="SF3" s="161"/>
      <c r="SG3" s="161"/>
      <c r="SH3" s="161"/>
      <c r="SI3" s="161"/>
      <c r="SJ3" s="161"/>
      <c r="SK3" s="161"/>
      <c r="SL3" s="161"/>
      <c r="SM3" s="161"/>
      <c r="SN3" s="161"/>
      <c r="SO3" s="161"/>
      <c r="SP3" s="161"/>
      <c r="SQ3" s="161"/>
      <c r="SR3" s="161"/>
      <c r="SS3" s="161"/>
      <c r="ST3" s="161"/>
      <c r="SU3" s="161"/>
      <c r="SV3" s="161"/>
      <c r="SW3" s="161"/>
      <c r="SX3" s="161"/>
      <c r="SY3" s="161"/>
      <c r="SZ3" s="161"/>
      <c r="TA3" s="161"/>
      <c r="TB3" s="161"/>
      <c r="TC3" s="161"/>
      <c r="TD3" s="161"/>
      <c r="TE3" s="161"/>
      <c r="TF3" s="161"/>
      <c r="TG3" s="161"/>
      <c r="TH3" s="161"/>
      <c r="TI3" s="161"/>
      <c r="TJ3" s="161"/>
      <c r="TK3" s="161"/>
      <c r="TL3" s="161"/>
      <c r="TM3" s="161"/>
      <c r="TN3" s="161"/>
      <c r="TO3" s="161"/>
      <c r="TP3" s="161"/>
      <c r="TQ3" s="161"/>
      <c r="TR3" s="161"/>
      <c r="TS3" s="161"/>
      <c r="TT3" s="161"/>
      <c r="TU3" s="161"/>
      <c r="TV3" s="161"/>
      <c r="TW3" s="161"/>
      <c r="TX3" s="161"/>
      <c r="TY3" s="161"/>
      <c r="TZ3" s="161"/>
      <c r="UA3" s="161"/>
      <c r="UB3" s="161"/>
      <c r="UC3" s="161"/>
      <c r="UD3" s="161"/>
      <c r="UE3" s="161"/>
      <c r="UF3" s="161"/>
      <c r="UG3" s="161"/>
      <c r="UH3" s="161"/>
      <c r="UI3" s="161"/>
      <c r="UJ3" s="161"/>
      <c r="UK3" s="161"/>
      <c r="UL3" s="161"/>
      <c r="UM3" s="161"/>
      <c r="UN3" s="161"/>
      <c r="UO3" s="161"/>
      <c r="UP3" s="161"/>
      <c r="UQ3" s="161"/>
      <c r="UR3" s="161"/>
      <c r="US3" s="161"/>
      <c r="UT3" s="161"/>
      <c r="UU3" s="161"/>
      <c r="UV3" s="161"/>
      <c r="UW3" s="161"/>
      <c r="UX3" s="161"/>
      <c r="UY3" s="161"/>
      <c r="UZ3" s="161"/>
      <c r="VA3" s="161"/>
      <c r="VB3" s="161"/>
      <c r="VC3" s="161"/>
      <c r="VD3" s="161"/>
      <c r="VE3" s="161"/>
      <c r="VF3" s="161"/>
      <c r="VG3" s="161"/>
      <c r="VH3" s="161"/>
      <c r="VI3" s="161"/>
      <c r="VJ3" s="161"/>
      <c r="VK3" s="161"/>
      <c r="VL3" s="161"/>
      <c r="VM3" s="161"/>
      <c r="VN3" s="161"/>
      <c r="VO3" s="161"/>
      <c r="VP3" s="161"/>
      <c r="VQ3" s="161"/>
      <c r="VR3" s="161"/>
      <c r="VS3" s="161"/>
      <c r="VT3" s="161"/>
      <c r="VU3" s="161"/>
      <c r="VV3" s="161"/>
      <c r="VW3" s="161"/>
      <c r="VX3" s="161"/>
      <c r="VY3" s="161"/>
      <c r="VZ3" s="161"/>
      <c r="WA3" s="161"/>
      <c r="WB3" s="161"/>
      <c r="WC3" s="161"/>
      <c r="WD3" s="161"/>
      <c r="WE3" s="161"/>
      <c r="WF3" s="161"/>
      <c r="WG3" s="161"/>
      <c r="WH3" s="161"/>
      <c r="WI3" s="161"/>
      <c r="WJ3" s="161"/>
      <c r="WK3" s="161"/>
      <c r="WL3" s="161"/>
      <c r="WM3" s="161"/>
      <c r="WN3" s="161"/>
      <c r="WO3" s="161"/>
      <c r="WP3" s="161"/>
      <c r="WQ3" s="161"/>
      <c r="WR3" s="161"/>
      <c r="WS3" s="161"/>
      <c r="WT3" s="161"/>
      <c r="WU3" s="161"/>
      <c r="WV3" s="161"/>
      <c r="WW3" s="161"/>
      <c r="WX3" s="161"/>
      <c r="WY3" s="161"/>
      <c r="WZ3" s="161"/>
      <c r="XA3" s="161"/>
      <c r="XB3" s="161"/>
      <c r="XC3" s="161"/>
      <c r="XD3" s="161"/>
      <c r="XE3" s="161"/>
      <c r="XF3" s="161"/>
      <c r="XG3" s="161"/>
      <c r="XH3" s="161"/>
      <c r="XI3" s="161"/>
      <c r="XJ3" s="161"/>
      <c r="XK3" s="161"/>
      <c r="XL3" s="161"/>
      <c r="XM3" s="161"/>
      <c r="XN3" s="161"/>
      <c r="XO3" s="161"/>
      <c r="XP3" s="161"/>
      <c r="XQ3" s="161"/>
      <c r="XR3" s="161"/>
      <c r="XS3" s="161"/>
      <c r="XT3" s="161"/>
      <c r="XU3" s="161"/>
      <c r="XV3" s="161"/>
      <c r="XW3" s="161"/>
      <c r="XX3" s="161"/>
      <c r="XY3" s="161"/>
      <c r="XZ3" s="161"/>
      <c r="YA3" s="161"/>
      <c r="YB3" s="161"/>
      <c r="YC3" s="161"/>
      <c r="YD3" s="161"/>
      <c r="YE3" s="161"/>
      <c r="YF3" s="161"/>
      <c r="YG3" s="161"/>
      <c r="YH3" s="161"/>
      <c r="YI3" s="161"/>
      <c r="YJ3" s="161"/>
      <c r="YK3" s="161"/>
      <c r="YL3" s="161"/>
      <c r="YM3" s="161"/>
      <c r="YN3" s="161"/>
      <c r="YO3" s="161"/>
      <c r="YP3" s="161"/>
      <c r="YQ3" s="161"/>
      <c r="YR3" s="161"/>
      <c r="YS3" s="161"/>
      <c r="YT3" s="161"/>
      <c r="YU3" s="161"/>
      <c r="YV3" s="161"/>
      <c r="YW3" s="161"/>
      <c r="YX3" s="161"/>
      <c r="YY3" s="161"/>
      <c r="YZ3" s="161"/>
      <c r="ZA3" s="161"/>
      <c r="ZB3" s="161"/>
      <c r="ZC3" s="161"/>
      <c r="ZD3" s="161"/>
      <c r="ZE3" s="161"/>
      <c r="ZF3" s="161"/>
      <c r="ZG3" s="161"/>
      <c r="ZH3" s="161"/>
      <c r="ZI3" s="161"/>
      <c r="ZJ3" s="161"/>
      <c r="ZK3" s="161"/>
      <c r="ZL3" s="161"/>
      <c r="ZM3" s="161"/>
      <c r="ZN3" s="161"/>
      <c r="ZO3" s="161"/>
      <c r="ZP3" s="161"/>
      <c r="ZQ3" s="161"/>
      <c r="ZR3" s="161"/>
      <c r="ZS3" s="161"/>
      <c r="ZT3" s="161"/>
      <c r="ZU3" s="161"/>
      <c r="ZV3" s="161"/>
      <c r="ZW3" s="161"/>
      <c r="ZX3" s="161"/>
      <c r="ZY3" s="161"/>
      <c r="ZZ3" s="161"/>
      <c r="AAA3" s="161"/>
      <c r="AAB3" s="161"/>
      <c r="AAC3" s="161"/>
      <c r="AAD3" s="161"/>
      <c r="AAE3" s="161"/>
      <c r="AAF3" s="161"/>
      <c r="AAG3" s="161"/>
      <c r="AAH3" s="161"/>
      <c r="AAI3" s="161"/>
      <c r="AAJ3" s="161"/>
      <c r="AAK3" s="161"/>
      <c r="AAL3" s="161"/>
      <c r="AAM3" s="161"/>
      <c r="AAN3" s="161"/>
      <c r="AAO3" s="161"/>
      <c r="AAP3" s="161"/>
      <c r="AAQ3" s="161"/>
      <c r="AAR3" s="161"/>
      <c r="AAS3" s="161"/>
      <c r="AAT3" s="161"/>
      <c r="AAU3" s="161"/>
      <c r="AAV3" s="161"/>
      <c r="AAW3" s="161"/>
      <c r="AAX3" s="161"/>
      <c r="AAY3" s="161"/>
      <c r="AAZ3" s="161"/>
      <c r="ABA3" s="161"/>
      <c r="ABB3" s="161"/>
      <c r="ABC3" s="161"/>
      <c r="ABD3" s="161"/>
      <c r="ABE3" s="161"/>
      <c r="ABF3" s="161"/>
      <c r="ABG3" s="161"/>
      <c r="ABH3" s="161"/>
      <c r="ABI3" s="161"/>
      <c r="ABJ3" s="161"/>
      <c r="ABK3" s="161"/>
      <c r="ABL3" s="161"/>
      <c r="ABM3" s="161"/>
      <c r="ABN3" s="161"/>
      <c r="ABO3" s="161"/>
      <c r="ABP3" s="161"/>
      <c r="ABQ3" s="161"/>
      <c r="ABR3" s="161"/>
      <c r="ABS3" s="161"/>
      <c r="ABT3" s="161"/>
      <c r="ABU3" s="161"/>
      <c r="ABV3" s="161"/>
      <c r="ABW3" s="161"/>
      <c r="ABX3" s="161"/>
      <c r="ABY3" s="161"/>
      <c r="ABZ3" s="161"/>
      <c r="ACA3" s="161"/>
      <c r="ACB3" s="161"/>
      <c r="ACC3" s="161"/>
      <c r="ACD3" s="161"/>
      <c r="ACE3" s="161"/>
      <c r="ACF3" s="161"/>
      <c r="ACG3" s="161"/>
      <c r="ACH3" s="161"/>
      <c r="ACI3" s="161"/>
      <c r="ACJ3" s="161"/>
      <c r="ACK3" s="161"/>
      <c r="ACL3" s="161"/>
      <c r="ACM3" s="161"/>
      <c r="ACN3" s="161"/>
      <c r="ACO3" s="161"/>
      <c r="ACP3" s="161"/>
      <c r="ACQ3" s="161"/>
      <c r="ACR3" s="161"/>
      <c r="ACS3" s="161"/>
      <c r="ACT3" s="161"/>
      <c r="ACU3" s="161"/>
      <c r="ACV3" s="161"/>
      <c r="ACW3" s="161"/>
      <c r="ACX3" s="161"/>
      <c r="ACY3" s="161"/>
      <c r="ACZ3" s="161"/>
      <c r="ADA3" s="161"/>
      <c r="ADB3" s="161"/>
      <c r="ADC3" s="161"/>
      <c r="ADD3" s="161"/>
      <c r="ADE3" s="161"/>
      <c r="ADF3" s="161"/>
      <c r="ADG3" s="161"/>
      <c r="ADH3" s="161"/>
      <c r="ADI3" s="161"/>
      <c r="ADJ3" s="161"/>
      <c r="ADK3" s="161"/>
      <c r="ADL3" s="161"/>
      <c r="ADM3" s="161"/>
      <c r="ADN3" s="161"/>
      <c r="ADO3" s="161"/>
      <c r="ADP3" s="161"/>
      <c r="ADQ3" s="161"/>
      <c r="ADR3" s="161"/>
      <c r="ADS3" s="161"/>
      <c r="ADT3" s="161"/>
      <c r="ADU3" s="161"/>
      <c r="ADV3" s="161"/>
      <c r="ADW3" s="161"/>
      <c r="ADX3" s="161"/>
      <c r="ADY3" s="161"/>
      <c r="ADZ3" s="161"/>
      <c r="AEA3" s="161"/>
      <c r="AEB3" s="161"/>
      <c r="AEC3" s="161"/>
      <c r="AED3" s="161"/>
      <c r="AEE3" s="161"/>
      <c r="AEF3" s="161"/>
      <c r="AEG3" s="161"/>
      <c r="AEH3" s="161"/>
      <c r="AEI3" s="161"/>
      <c r="AEJ3" s="161"/>
      <c r="AEK3" s="161"/>
      <c r="AEL3" s="161"/>
      <c r="AEM3" s="161"/>
      <c r="AEN3" s="161"/>
      <c r="AEO3" s="161"/>
      <c r="AEP3" s="161"/>
      <c r="AEQ3" s="161"/>
      <c r="AER3" s="161"/>
      <c r="AES3" s="161"/>
      <c r="AET3" s="161"/>
      <c r="AEU3" s="161"/>
      <c r="AEV3" s="161"/>
      <c r="AEW3" s="161"/>
      <c r="AEX3" s="161"/>
      <c r="AEY3" s="161"/>
      <c r="AEZ3" s="161"/>
      <c r="AFA3" s="161"/>
      <c r="AFB3" s="161"/>
      <c r="AFC3" s="161"/>
      <c r="AFD3" s="161"/>
      <c r="AFE3" s="161"/>
      <c r="AFF3" s="161"/>
      <c r="AFG3" s="161"/>
      <c r="AFH3" s="161"/>
      <c r="AFI3" s="161"/>
      <c r="AFJ3" s="161"/>
      <c r="AFK3" s="161"/>
      <c r="AFL3" s="161"/>
      <c r="AFM3" s="161"/>
      <c r="AFN3" s="161"/>
      <c r="AFO3" s="161"/>
      <c r="AFP3" s="161"/>
      <c r="AFQ3" s="161"/>
      <c r="AFR3" s="161"/>
      <c r="AFS3" s="161"/>
      <c r="AFT3" s="161"/>
      <c r="AFU3" s="161"/>
      <c r="AFV3" s="161"/>
      <c r="AFW3" s="161"/>
      <c r="AFX3" s="161"/>
      <c r="AFY3" s="161"/>
      <c r="AFZ3" s="161"/>
      <c r="AGA3" s="161"/>
      <c r="AGB3" s="161"/>
      <c r="AGC3" s="161"/>
      <c r="AGD3" s="161"/>
      <c r="AGE3" s="161"/>
      <c r="AGF3" s="161"/>
      <c r="AGG3" s="161"/>
      <c r="AGH3" s="161"/>
      <c r="AGI3" s="161"/>
      <c r="AGJ3" s="161"/>
      <c r="AGK3" s="161"/>
      <c r="AGL3" s="161"/>
      <c r="AGM3" s="161"/>
      <c r="AGN3" s="161"/>
      <c r="AGO3" s="161"/>
      <c r="AGP3" s="161"/>
      <c r="AGQ3" s="161"/>
      <c r="AGR3" s="161"/>
      <c r="AGS3" s="161"/>
      <c r="AGT3" s="161"/>
      <c r="AGU3" s="161"/>
      <c r="AGV3" s="161"/>
      <c r="AGW3" s="161"/>
      <c r="AGX3" s="161"/>
      <c r="AGY3" s="161"/>
      <c r="AGZ3" s="161"/>
      <c r="AHA3" s="161"/>
      <c r="AHB3" s="161"/>
      <c r="AHC3" s="161"/>
      <c r="AHD3" s="161"/>
      <c r="AHE3" s="161"/>
      <c r="AHF3" s="161"/>
      <c r="AHG3" s="161"/>
      <c r="AHH3" s="161"/>
      <c r="AHI3" s="161"/>
      <c r="AHJ3" s="161"/>
      <c r="AHK3" s="161"/>
      <c r="AHL3" s="161"/>
      <c r="AHM3" s="161"/>
      <c r="AHN3" s="161"/>
      <c r="AHO3" s="161"/>
      <c r="AHP3" s="161"/>
      <c r="AHQ3" s="161"/>
      <c r="AHR3" s="161"/>
      <c r="AHS3" s="161"/>
      <c r="AHT3" s="161"/>
      <c r="AHU3" s="161"/>
      <c r="AHV3" s="161"/>
      <c r="AHW3" s="161"/>
      <c r="AHX3" s="161"/>
      <c r="AHY3" s="161"/>
      <c r="AHZ3" s="161"/>
      <c r="AIA3" s="161"/>
      <c r="AIB3" s="161"/>
      <c r="AIC3" s="161"/>
      <c r="AID3" s="161"/>
      <c r="AIE3" s="161"/>
      <c r="AIF3" s="161"/>
      <c r="AIG3" s="161"/>
      <c r="AIH3" s="161"/>
      <c r="AII3" s="161"/>
      <c r="AIJ3" s="161"/>
      <c r="AIK3" s="161"/>
      <c r="AIL3" s="161"/>
      <c r="AIM3" s="161"/>
      <c r="AIN3" s="161"/>
      <c r="AIO3" s="161"/>
      <c r="AIP3" s="161"/>
      <c r="AIQ3" s="161"/>
      <c r="AIR3" s="161"/>
      <c r="AIS3" s="161"/>
      <c r="AIT3" s="161"/>
      <c r="AIU3" s="161"/>
      <c r="AIV3" s="161"/>
      <c r="AIW3" s="161"/>
      <c r="AIX3" s="161"/>
      <c r="AIY3" s="161"/>
      <c r="AIZ3" s="161"/>
      <c r="AJA3" s="161"/>
      <c r="AJB3" s="161"/>
      <c r="AJC3" s="161"/>
      <c r="AJD3" s="161"/>
      <c r="AJE3" s="161"/>
      <c r="AJF3" s="161"/>
      <c r="AJG3" s="161"/>
      <c r="AJH3" s="161"/>
      <c r="AJI3" s="161"/>
      <c r="AJJ3" s="161"/>
      <c r="AJK3" s="161"/>
      <c r="AJL3" s="161"/>
      <c r="AJM3" s="161"/>
      <c r="AJN3" s="161"/>
      <c r="AJO3" s="161"/>
      <c r="AJP3" s="161"/>
      <c r="AJQ3" s="161"/>
      <c r="AJR3" s="161"/>
      <c r="AJS3" s="161"/>
      <c r="AJT3" s="161"/>
      <c r="AJU3" s="161"/>
      <c r="AJV3" s="161"/>
      <c r="AJW3" s="161"/>
      <c r="AJX3" s="161"/>
      <c r="AJY3" s="161"/>
      <c r="AJZ3" s="161"/>
      <c r="AKA3" s="161"/>
      <c r="AKB3" s="161"/>
      <c r="AKC3" s="161"/>
      <c r="AKD3" s="161"/>
      <c r="AKE3" s="161"/>
      <c r="AKF3" s="161"/>
      <c r="AKG3" s="161"/>
      <c r="AKH3" s="161"/>
      <c r="AKI3" s="161"/>
      <c r="AKJ3" s="161"/>
      <c r="AKK3" s="161"/>
      <c r="AKL3" s="161"/>
      <c r="AKM3" s="161"/>
      <c r="AKN3" s="161"/>
      <c r="AKO3" s="161"/>
      <c r="AKP3" s="161"/>
      <c r="AKQ3" s="161"/>
      <c r="AKR3" s="161"/>
      <c r="AKS3" s="161"/>
      <c r="AKT3" s="161"/>
      <c r="AKU3" s="161"/>
      <c r="AKV3" s="161"/>
      <c r="AKW3" s="161"/>
      <c r="AKX3" s="161"/>
      <c r="AKY3" s="161"/>
      <c r="AKZ3" s="161"/>
      <c r="ALA3" s="161"/>
      <c r="ALB3" s="161"/>
      <c r="ALC3" s="161"/>
      <c r="ALD3" s="161"/>
      <c r="ALE3" s="161"/>
      <c r="ALF3" s="161"/>
      <c r="ALG3" s="161"/>
      <c r="ALH3" s="161"/>
      <c r="ALI3" s="161"/>
      <c r="ALJ3" s="161"/>
      <c r="ALK3" s="161"/>
    </row>
    <row r="4" spans="1:999" ht="18.2" customHeight="1">
      <c r="A4" s="13"/>
      <c r="B4" s="11"/>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c r="ZC4" s="4"/>
      <c r="ZD4" s="4"/>
      <c r="ZE4" s="4"/>
      <c r="ZF4" s="4"/>
      <c r="ZG4" s="4"/>
      <c r="ZH4" s="4"/>
      <c r="ZI4" s="4"/>
      <c r="ZJ4" s="4"/>
      <c r="ZK4" s="4"/>
      <c r="ZL4" s="4"/>
      <c r="ZM4" s="4"/>
      <c r="ZN4" s="4"/>
      <c r="ZO4" s="4"/>
      <c r="ZP4" s="4"/>
      <c r="ZQ4" s="4"/>
      <c r="ZR4" s="4"/>
      <c r="ZS4" s="4"/>
      <c r="ZT4" s="4"/>
      <c r="ZU4" s="4"/>
      <c r="ZV4" s="4"/>
      <c r="ZW4" s="4"/>
      <c r="ZX4" s="4"/>
      <c r="ZY4" s="4"/>
      <c r="ZZ4" s="4"/>
      <c r="AAA4" s="4"/>
      <c r="AAB4" s="4"/>
      <c r="AAC4" s="4"/>
      <c r="AAD4" s="4"/>
      <c r="AAE4" s="4"/>
      <c r="AAF4" s="4"/>
      <c r="AAG4" s="4"/>
      <c r="AAH4" s="4"/>
      <c r="AAI4" s="4"/>
      <c r="AAJ4" s="4"/>
      <c r="AAK4" s="4"/>
      <c r="AAL4" s="4"/>
      <c r="AAM4" s="4"/>
      <c r="AAN4" s="4"/>
      <c r="AAO4" s="4"/>
      <c r="AAP4" s="4"/>
      <c r="AAQ4" s="4"/>
      <c r="AAR4" s="4"/>
      <c r="AAS4" s="4"/>
      <c r="AAT4" s="4"/>
      <c r="AAU4" s="4"/>
      <c r="AAV4" s="4"/>
      <c r="AAW4" s="4"/>
      <c r="AAX4" s="4"/>
      <c r="AAY4" s="4"/>
      <c r="AAZ4" s="4"/>
      <c r="ABA4" s="4"/>
      <c r="ABB4" s="4"/>
      <c r="ABC4" s="4"/>
      <c r="ABD4" s="4"/>
      <c r="ABE4" s="4"/>
      <c r="ABF4" s="4"/>
      <c r="ABG4" s="4"/>
      <c r="ABH4" s="4"/>
      <c r="ABI4" s="4"/>
      <c r="ABJ4" s="4"/>
      <c r="ABK4" s="4"/>
      <c r="ABL4" s="4"/>
      <c r="ABM4" s="4"/>
      <c r="ABN4" s="4"/>
      <c r="ABO4" s="4"/>
      <c r="ABP4" s="4"/>
      <c r="ABQ4" s="4"/>
      <c r="ABR4" s="4"/>
      <c r="ABS4" s="4"/>
      <c r="ABT4" s="4"/>
      <c r="ABU4" s="4"/>
      <c r="ABV4" s="4"/>
      <c r="ABW4" s="4"/>
      <c r="ABX4" s="4"/>
      <c r="ABY4" s="4"/>
      <c r="ABZ4" s="4"/>
      <c r="ACA4" s="4"/>
      <c r="ACB4" s="4"/>
      <c r="ACC4" s="4"/>
      <c r="ACD4" s="4"/>
      <c r="ACE4" s="4"/>
      <c r="ACF4" s="4"/>
      <c r="ACG4" s="4"/>
      <c r="ACH4" s="4"/>
      <c r="ACI4" s="4"/>
      <c r="ACJ4" s="4"/>
      <c r="ACK4" s="4"/>
      <c r="ACL4" s="4"/>
      <c r="ACM4" s="4"/>
      <c r="ACN4" s="4"/>
      <c r="ACO4" s="4"/>
      <c r="ACP4" s="4"/>
      <c r="ACQ4" s="4"/>
      <c r="ACR4" s="4"/>
      <c r="ACS4" s="4"/>
      <c r="ACT4" s="4"/>
      <c r="ACU4" s="4"/>
      <c r="ACV4" s="4"/>
      <c r="ACW4" s="4"/>
      <c r="ACX4" s="4"/>
      <c r="ACY4" s="4"/>
      <c r="ACZ4" s="4"/>
      <c r="ADA4" s="4"/>
      <c r="ADB4" s="4"/>
      <c r="ADC4" s="4"/>
      <c r="ADD4" s="4"/>
      <c r="ADE4" s="4"/>
      <c r="ADF4" s="4"/>
      <c r="ADG4" s="4"/>
      <c r="ADH4" s="4"/>
      <c r="ADI4" s="4"/>
      <c r="ADJ4" s="4"/>
      <c r="ADK4" s="4"/>
      <c r="ADL4" s="4"/>
      <c r="ADM4" s="4"/>
      <c r="ADN4" s="4"/>
      <c r="ADO4" s="4"/>
      <c r="ADP4" s="4"/>
      <c r="ADQ4" s="4"/>
      <c r="ADR4" s="4"/>
      <c r="ADS4" s="4"/>
      <c r="ADT4" s="4"/>
      <c r="ADU4" s="4"/>
      <c r="ADV4" s="4"/>
      <c r="ADW4" s="4"/>
      <c r="ADX4" s="4"/>
      <c r="ADY4" s="4"/>
      <c r="ADZ4" s="4"/>
      <c r="AEA4" s="4"/>
      <c r="AEB4" s="4"/>
      <c r="AEC4" s="4"/>
      <c r="AED4" s="4"/>
      <c r="AEE4" s="4"/>
      <c r="AEF4" s="4"/>
      <c r="AEG4" s="4"/>
      <c r="AEH4" s="4"/>
      <c r="AEI4" s="4"/>
      <c r="AEJ4" s="4"/>
      <c r="AEK4" s="4"/>
      <c r="AEL4" s="4"/>
      <c r="AEM4" s="4"/>
      <c r="AEN4" s="4"/>
      <c r="AEO4" s="4"/>
      <c r="AEP4" s="4"/>
      <c r="AEQ4" s="4"/>
      <c r="AER4" s="4"/>
      <c r="AES4" s="4"/>
      <c r="AET4" s="4"/>
      <c r="AEU4" s="4"/>
      <c r="AEV4" s="4"/>
      <c r="AEW4" s="4"/>
      <c r="AEX4" s="4"/>
      <c r="AEY4" s="4"/>
      <c r="AEZ4" s="4"/>
      <c r="AFA4" s="4"/>
      <c r="AFB4" s="4"/>
      <c r="AFC4" s="4"/>
      <c r="AFD4" s="4"/>
      <c r="AFE4" s="4"/>
      <c r="AFF4" s="4"/>
      <c r="AFG4" s="4"/>
      <c r="AFH4" s="4"/>
      <c r="AFI4" s="4"/>
      <c r="AFJ4" s="4"/>
      <c r="AFK4" s="4"/>
      <c r="AFL4" s="4"/>
      <c r="AFM4" s="4"/>
      <c r="AFN4" s="4"/>
      <c r="AFO4" s="4"/>
      <c r="AFP4" s="4"/>
      <c r="AFQ4" s="4"/>
      <c r="AFR4" s="4"/>
      <c r="AFS4" s="4"/>
      <c r="AFT4" s="4"/>
      <c r="AFU4" s="4"/>
      <c r="AFV4" s="4"/>
      <c r="AFW4" s="4"/>
      <c r="AFX4" s="4"/>
      <c r="AFY4" s="4"/>
      <c r="AFZ4" s="4"/>
      <c r="AGA4" s="4"/>
      <c r="AGB4" s="4"/>
      <c r="AGC4" s="4"/>
      <c r="AGD4" s="4"/>
      <c r="AGE4" s="4"/>
      <c r="AGF4" s="4"/>
      <c r="AGG4" s="4"/>
      <c r="AGH4" s="4"/>
      <c r="AGI4" s="4"/>
      <c r="AGJ4" s="4"/>
      <c r="AGK4" s="4"/>
      <c r="AGL4" s="4"/>
      <c r="AGM4" s="4"/>
      <c r="AGN4" s="4"/>
      <c r="AGO4" s="4"/>
      <c r="AGP4" s="4"/>
      <c r="AGQ4" s="4"/>
      <c r="AGR4" s="4"/>
      <c r="AGS4" s="4"/>
      <c r="AGT4" s="4"/>
      <c r="AGU4" s="4"/>
      <c r="AGV4" s="4"/>
      <c r="AGW4" s="4"/>
      <c r="AGX4" s="4"/>
      <c r="AGY4" s="4"/>
      <c r="AGZ4" s="4"/>
      <c r="AHA4" s="4"/>
      <c r="AHB4" s="4"/>
      <c r="AHC4" s="4"/>
      <c r="AHD4" s="4"/>
      <c r="AHE4" s="4"/>
      <c r="AHF4" s="4"/>
      <c r="AHG4" s="4"/>
      <c r="AHH4" s="4"/>
      <c r="AHI4" s="4"/>
      <c r="AHJ4" s="4"/>
      <c r="AHK4" s="4"/>
      <c r="AHL4" s="4"/>
      <c r="AHM4" s="4"/>
      <c r="AHN4" s="4"/>
      <c r="AHO4" s="4"/>
      <c r="AHP4" s="4"/>
      <c r="AHQ4" s="4"/>
      <c r="AHR4" s="4"/>
      <c r="AHS4" s="4"/>
      <c r="AHT4" s="4"/>
      <c r="AHU4" s="4"/>
      <c r="AHV4" s="4"/>
      <c r="AHW4" s="4"/>
      <c r="AHX4" s="4"/>
      <c r="AHY4" s="4"/>
      <c r="AHZ4" s="4"/>
      <c r="AIA4" s="4"/>
      <c r="AIB4" s="4"/>
      <c r="AIC4" s="4"/>
      <c r="AID4" s="4"/>
      <c r="AIE4" s="4"/>
      <c r="AIF4" s="4"/>
      <c r="AIG4" s="4"/>
      <c r="AIH4" s="4"/>
      <c r="AII4" s="4"/>
      <c r="AIJ4" s="4"/>
      <c r="AIK4" s="4"/>
      <c r="AIL4" s="4"/>
      <c r="AIM4" s="4"/>
      <c r="AIN4" s="4"/>
      <c r="AIO4" s="4"/>
      <c r="AIP4" s="4"/>
      <c r="AIQ4" s="4"/>
      <c r="AIR4" s="4"/>
      <c r="AIS4" s="4"/>
      <c r="AIT4" s="4"/>
      <c r="AIU4" s="4"/>
      <c r="AIV4" s="4"/>
      <c r="AIW4" s="4"/>
      <c r="AIX4" s="4"/>
      <c r="AIY4" s="4"/>
      <c r="AIZ4" s="4"/>
      <c r="AJA4" s="4"/>
      <c r="AJB4" s="4"/>
      <c r="AJC4" s="4"/>
      <c r="AJD4" s="4"/>
      <c r="AJE4" s="4"/>
      <c r="AJF4" s="4"/>
      <c r="AJG4" s="4"/>
      <c r="AJH4" s="4"/>
      <c r="AJI4" s="4"/>
      <c r="AJJ4" s="4"/>
      <c r="AJK4" s="4"/>
      <c r="AJL4" s="4"/>
      <c r="AJM4" s="4"/>
      <c r="AJN4" s="4"/>
      <c r="AJO4" s="4"/>
      <c r="AJP4" s="4"/>
      <c r="AJQ4" s="4"/>
      <c r="AJR4" s="4"/>
      <c r="AJS4" s="4"/>
      <c r="AJT4" s="4"/>
      <c r="AJU4" s="4"/>
      <c r="AJV4" s="4"/>
      <c r="AJW4" s="4"/>
      <c r="AJX4" s="4"/>
      <c r="AJY4" s="4"/>
      <c r="AJZ4" s="4"/>
      <c r="AKA4" s="4"/>
      <c r="AKB4" s="4"/>
      <c r="AKC4" s="4"/>
      <c r="AKD4" s="4"/>
      <c r="AKE4" s="4"/>
      <c r="AKF4" s="4"/>
      <c r="AKG4" s="4"/>
      <c r="AKH4" s="4"/>
      <c r="AKI4" s="4"/>
      <c r="AKJ4" s="4"/>
      <c r="AKK4" s="4"/>
      <c r="AKL4" s="4"/>
      <c r="AKM4" s="4"/>
      <c r="AKN4" s="4"/>
      <c r="AKO4" s="4"/>
      <c r="AKP4" s="4"/>
      <c r="AKQ4" s="4"/>
      <c r="AKR4" s="4"/>
      <c r="AKS4" s="4"/>
      <c r="AKT4" s="4"/>
      <c r="AKU4" s="4"/>
      <c r="AKV4" s="4"/>
      <c r="AKW4" s="4"/>
      <c r="AKX4" s="4"/>
      <c r="AKY4" s="4"/>
      <c r="AKZ4" s="4"/>
      <c r="ALA4" s="4"/>
      <c r="ALB4" s="4"/>
      <c r="ALC4" s="4"/>
      <c r="ALD4" s="4"/>
      <c r="ALE4" s="4"/>
      <c r="ALF4" s="4"/>
      <c r="ALG4" s="4"/>
      <c r="ALH4" s="4"/>
      <c r="ALI4" s="4"/>
      <c r="ALJ4" s="4"/>
      <c r="ALK4" s="4"/>
    </row>
    <row r="5" spans="1:999" ht="18.2" customHeight="1">
      <c r="A5" s="13"/>
      <c r="B5" s="13"/>
      <c r="C5" s="39"/>
      <c r="D5" s="39"/>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row>
    <row r="6" spans="1:999" ht="55.35" customHeight="1">
      <c r="A6" s="39"/>
      <c r="B6" s="162" t="s">
        <v>325</v>
      </c>
      <c r="C6" s="163" t="s">
        <v>206</v>
      </c>
      <c r="D6" s="162" t="s">
        <v>326</v>
      </c>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c r="AHR6" s="5"/>
      <c r="AHS6" s="5"/>
      <c r="AHT6" s="5"/>
      <c r="AHU6" s="5"/>
      <c r="AHV6" s="5"/>
      <c r="AHW6" s="5"/>
      <c r="AHX6" s="5"/>
      <c r="AHY6" s="5"/>
      <c r="AHZ6" s="5"/>
      <c r="AIA6" s="5"/>
      <c r="AIB6" s="5"/>
      <c r="AIC6" s="5"/>
      <c r="AID6" s="5"/>
      <c r="AIE6" s="5"/>
      <c r="AIF6" s="5"/>
      <c r="AIG6" s="5"/>
      <c r="AIH6" s="5"/>
      <c r="AII6" s="5"/>
      <c r="AIJ6" s="5"/>
      <c r="AIK6" s="5"/>
      <c r="AIL6" s="5"/>
      <c r="AIM6" s="5"/>
      <c r="AIN6" s="5"/>
      <c r="AIO6" s="5"/>
      <c r="AIP6" s="5"/>
      <c r="AIQ6" s="5"/>
      <c r="AIR6" s="5"/>
      <c r="AIS6" s="5"/>
      <c r="AIT6" s="5"/>
      <c r="AIU6" s="5"/>
      <c r="AIV6" s="5"/>
      <c r="AIW6" s="5"/>
      <c r="AIX6" s="5"/>
      <c r="AIY6" s="5"/>
      <c r="AIZ6" s="5"/>
      <c r="AJA6" s="5"/>
      <c r="AJB6" s="5"/>
      <c r="AJC6" s="5"/>
      <c r="AJD6" s="5"/>
      <c r="AJE6" s="5"/>
      <c r="AJF6" s="5"/>
      <c r="AJG6" s="5"/>
      <c r="AJH6" s="5"/>
      <c r="AJI6" s="5"/>
      <c r="AJJ6" s="5"/>
      <c r="AJK6" s="5"/>
      <c r="AJL6" s="5"/>
      <c r="AJM6" s="5"/>
      <c r="AJN6" s="5"/>
      <c r="AJO6" s="5"/>
      <c r="AJP6" s="5"/>
      <c r="AJQ6" s="5"/>
      <c r="AJR6" s="5"/>
      <c r="AJS6" s="5"/>
      <c r="AJT6" s="5"/>
      <c r="AJU6" s="5"/>
      <c r="AJV6" s="5"/>
      <c r="AJW6" s="5"/>
      <c r="AJX6" s="5"/>
      <c r="AJY6" s="5"/>
      <c r="AJZ6" s="5"/>
      <c r="AKA6" s="5"/>
      <c r="AKB6" s="5"/>
      <c r="AKC6" s="5"/>
      <c r="AKD6" s="5"/>
      <c r="AKE6" s="5"/>
      <c r="AKF6" s="5"/>
      <c r="AKG6" s="5"/>
      <c r="AKH6" s="5"/>
      <c r="AKI6" s="5"/>
      <c r="AKJ6" s="5"/>
      <c r="AKK6" s="5"/>
      <c r="AKL6" s="5"/>
      <c r="AKM6" s="5"/>
      <c r="AKN6" s="5"/>
      <c r="AKO6" s="5"/>
      <c r="AKP6" s="5"/>
      <c r="AKQ6" s="5"/>
      <c r="AKR6" s="5"/>
      <c r="AKS6" s="5"/>
      <c r="AKT6" s="5"/>
      <c r="AKU6" s="5"/>
      <c r="AKV6" s="5"/>
      <c r="AKW6" s="5"/>
      <c r="AKX6" s="5"/>
      <c r="AKY6" s="5"/>
      <c r="AKZ6" s="5"/>
      <c r="ALA6" s="5"/>
      <c r="ALB6" s="5"/>
      <c r="ALC6" s="5"/>
      <c r="ALD6" s="5"/>
      <c r="ALE6" s="5"/>
      <c r="ALF6" s="5"/>
      <c r="ALG6" s="5"/>
      <c r="ALH6" s="5"/>
      <c r="ALI6" s="5"/>
      <c r="ALJ6" s="5"/>
      <c r="ALK6" s="5"/>
    </row>
    <row r="7" spans="1:999" ht="35.1" customHeight="1">
      <c r="A7" s="164" t="s">
        <v>327</v>
      </c>
      <c r="B7" s="165">
        <v>20</v>
      </c>
      <c r="C7" s="165"/>
      <c r="D7" s="165">
        <v>20</v>
      </c>
    </row>
    <row r="8" spans="1:999" ht="35.1" customHeight="1">
      <c r="A8" s="164" t="s">
        <v>328</v>
      </c>
      <c r="B8" s="166">
        <v>35439</v>
      </c>
      <c r="C8" s="167">
        <v>0.25</v>
      </c>
      <c r="D8" s="168">
        <f>B8*C8+B8</f>
        <v>44298.75</v>
      </c>
    </row>
    <row r="9" spans="1:999" ht="35.1" customHeight="1">
      <c r="A9" s="164" t="s">
        <v>329</v>
      </c>
      <c r="B9" s="167">
        <v>1</v>
      </c>
      <c r="C9" s="164"/>
      <c r="D9" s="169">
        <v>1</v>
      </c>
    </row>
    <row r="10" spans="1:999" ht="35.1" customHeight="1">
      <c r="A10" s="164" t="s">
        <v>330</v>
      </c>
      <c r="B10" s="168">
        <f>B8/B7/B9/365</f>
        <v>4.8546575342465754</v>
      </c>
      <c r="C10" s="164"/>
      <c r="D10" s="168">
        <f>D8/D7/D9/365</f>
        <v>6.0683219178082188</v>
      </c>
    </row>
    <row r="19" spans="1:4" ht="18.2" customHeight="1">
      <c r="A19" s="170"/>
      <c r="B19" s="170"/>
    </row>
    <row r="20" spans="1:4" ht="14.25">
      <c r="A20" s="367" t="s">
        <v>331</v>
      </c>
      <c r="B20" s="367"/>
      <c r="C20" s="367"/>
      <c r="D20" s="367"/>
    </row>
    <row r="1048574" ht="12.75" customHeight="1"/>
    <row r="1048575" ht="12.75" customHeight="1"/>
    <row r="1048576" ht="12.75" customHeight="1"/>
  </sheetData>
  <sheetProtection password="AB5E" sheet="1" objects="1" scenarios="1"/>
  <mergeCells count="4">
    <mergeCell ref="A1:D1"/>
    <mergeCell ref="A2:D2"/>
    <mergeCell ref="A3:D3"/>
    <mergeCell ref="A20:D20"/>
  </mergeCells>
  <pageMargins left="0.98385826771653528" right="0.39370078740157477" top="1.422047244094488" bottom="0.64763779527559051" header="0.78740157480314954" footer="0.39370078740157477"/>
  <pageSetup paperSize="0" fitToWidth="0" fitToHeight="0" orientation="portrait" horizontalDpi="0" verticalDpi="0" copies="0"/>
  <headerFooter alignWithMargins="0">
    <oddHeader>&amp;L&amp;"Arial21,Italic"&amp;11&amp;K000000Anlage zur Kalkulation&amp;R&amp;"Liberation Sans2,Italic"&amp;11&amp;K000000&amp;A</oddHeader>
    <oddFooter>&amp;L&amp;"Liberation Sans2,Regular"&amp;K000000Version 2.7.1 (Januar2024)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66"/>
  <sheetViews>
    <sheetView topLeftCell="A22" workbookViewId="0">
      <selection activeCell="E51" sqref="E51"/>
    </sheetView>
  </sheetViews>
  <sheetFormatPr baseColWidth="10" defaultColWidth="11.5703125" defaultRowHeight="12.75" customHeight="1"/>
  <cols>
    <col min="1" max="1" width="6.42578125" style="171" customWidth="1"/>
    <col min="2" max="2" width="13" style="171" customWidth="1"/>
    <col min="3" max="8" width="17.42578125" style="171" customWidth="1"/>
    <col min="9" max="64" width="10.85546875" style="171" customWidth="1"/>
    <col min="65" max="238" width="10.85546875" style="4" customWidth="1"/>
    <col min="239" max="1006" width="12.42578125" style="5" customWidth="1"/>
    <col min="1007" max="1024" width="12.140625" style="5" customWidth="1"/>
    <col min="1025" max="16384" width="11.5703125" style="228"/>
  </cols>
  <sheetData>
    <row r="1" spans="1:9" ht="20.100000000000001" customHeight="1">
      <c r="A1" s="386" t="s">
        <v>332</v>
      </c>
      <c r="B1" s="386"/>
      <c r="C1" s="386"/>
      <c r="D1" s="386"/>
      <c r="E1" s="386"/>
      <c r="F1" s="386"/>
      <c r="G1" s="386"/>
      <c r="H1" s="386"/>
    </row>
    <row r="2" spans="1:9" ht="20.100000000000001" customHeight="1">
      <c r="A2" s="262" t="str">
        <f>'Anlage A'!C7</f>
        <v>Mustereinrichtung</v>
      </c>
      <c r="B2" s="262"/>
      <c r="C2" s="262"/>
      <c r="D2" s="262"/>
      <c r="E2" s="262"/>
      <c r="F2" s="262"/>
      <c r="G2" s="262"/>
      <c r="H2" s="262"/>
    </row>
    <row r="3" spans="1:9" ht="20.100000000000001" customHeight="1">
      <c r="A3" s="263" t="str">
        <f>'Anlage A'!C8</f>
        <v>Mustereinrichtung</v>
      </c>
      <c r="B3" s="263"/>
      <c r="C3" s="263"/>
      <c r="D3" s="263"/>
      <c r="E3" s="263"/>
      <c r="F3" s="263"/>
      <c r="G3" s="263"/>
      <c r="H3" s="263"/>
    </row>
    <row r="4" spans="1:9">
      <c r="A4" s="340"/>
      <c r="B4" s="340"/>
      <c r="C4" s="340"/>
      <c r="D4" s="340"/>
      <c r="E4" s="340"/>
      <c r="F4" s="340"/>
      <c r="G4" s="340"/>
      <c r="H4" s="340"/>
    </row>
    <row r="5" spans="1:9">
      <c r="A5" s="372" t="s">
        <v>1</v>
      </c>
      <c r="B5" s="372"/>
      <c r="C5" s="372"/>
      <c r="D5" s="372"/>
      <c r="E5" s="340"/>
      <c r="F5" s="372" t="s">
        <v>20</v>
      </c>
      <c r="G5" s="372"/>
      <c r="H5" s="372"/>
    </row>
    <row r="6" spans="1:9">
      <c r="A6" s="384" t="str">
        <f>'Anlage A'!C7</f>
        <v>Mustereinrichtung</v>
      </c>
      <c r="B6" s="384"/>
      <c r="C6" s="384"/>
      <c r="D6" s="172" t="s">
        <v>4</v>
      </c>
      <c r="E6" s="340"/>
      <c r="F6" s="387" t="s">
        <v>333</v>
      </c>
      <c r="G6" s="387"/>
      <c r="H6" s="387"/>
      <c r="I6" s="11"/>
    </row>
    <row r="7" spans="1:9">
      <c r="A7" s="384" t="str">
        <f>'Anlage A'!C8</f>
        <v>Mustereinrichtung</v>
      </c>
      <c r="B7" s="384"/>
      <c r="C7" s="384"/>
      <c r="D7" s="172" t="s">
        <v>4</v>
      </c>
      <c r="E7" s="340"/>
      <c r="F7" s="387"/>
      <c r="G7" s="387"/>
      <c r="H7" s="387"/>
      <c r="I7" s="11"/>
    </row>
    <row r="8" spans="1:9">
      <c r="A8" s="384" t="str">
        <f>'Anlage A'!C9</f>
        <v>Musterstraße 1</v>
      </c>
      <c r="B8" s="384"/>
      <c r="C8" s="384"/>
      <c r="D8" s="172" t="s">
        <v>7</v>
      </c>
      <c r="E8" s="340"/>
      <c r="F8" s="387"/>
      <c r="G8" s="387"/>
      <c r="H8" s="387"/>
    </row>
    <row r="9" spans="1:9">
      <c r="A9" s="384" t="str">
        <f>'Anlage A'!C10</f>
        <v>30999 Musterhausen</v>
      </c>
      <c r="B9" s="384"/>
      <c r="C9" s="384"/>
      <c r="D9" s="172" t="s">
        <v>9</v>
      </c>
      <c r="E9" s="340"/>
      <c r="F9" s="66">
        <f>'Anlage A'!F20</f>
        <v>50</v>
      </c>
      <c r="G9" s="385" t="s">
        <v>21</v>
      </c>
      <c r="H9" s="385"/>
    </row>
    <row r="10" spans="1:9">
      <c r="A10" s="384">
        <f>'Anlage A'!C11</f>
        <v>0</v>
      </c>
      <c r="B10" s="384"/>
      <c r="C10" s="384"/>
      <c r="D10" s="172" t="s">
        <v>11</v>
      </c>
      <c r="E10" s="340"/>
      <c r="F10" s="66">
        <f>'Anlage A'!F21</f>
        <v>50</v>
      </c>
      <c r="G10" s="385" t="s">
        <v>23</v>
      </c>
      <c r="H10" s="385"/>
      <c r="I10" s="5"/>
    </row>
    <row r="11" spans="1:9">
      <c r="A11" s="384">
        <f>'Anlage A'!C12</f>
        <v>0</v>
      </c>
      <c r="B11" s="384"/>
      <c r="C11" s="384"/>
      <c r="D11" s="172" t="s">
        <v>12</v>
      </c>
      <c r="E11" s="340"/>
      <c r="F11" s="66">
        <f>'Anlage A'!F22</f>
        <v>0</v>
      </c>
      <c r="G11" s="385" t="s">
        <v>25</v>
      </c>
      <c r="H11" s="385"/>
      <c r="I11" s="5"/>
    </row>
    <row r="12" spans="1:9">
      <c r="A12" s="384">
        <f>'Anlage A'!C13</f>
        <v>510111222</v>
      </c>
      <c r="B12" s="384"/>
      <c r="C12" s="384"/>
      <c r="D12" s="172" t="s">
        <v>13</v>
      </c>
      <c r="E12" s="340"/>
      <c r="F12" s="173">
        <f>'Anlage A2'!H3</f>
        <v>100</v>
      </c>
      <c r="G12" s="383" t="s">
        <v>334</v>
      </c>
      <c r="H12" s="383"/>
      <c r="I12" s="5"/>
    </row>
    <row r="13" spans="1:9">
      <c r="A13" s="377" t="s">
        <v>335</v>
      </c>
      <c r="B13" s="377"/>
      <c r="C13" s="377"/>
      <c r="D13" s="377"/>
      <c r="E13" s="220">
        <f>'Anlage A2'!H4</f>
        <v>0.98</v>
      </c>
      <c r="F13" s="71">
        <f>'Anlage A'!F23</f>
        <v>0</v>
      </c>
      <c r="G13" s="378" t="s">
        <v>336</v>
      </c>
      <c r="H13" s="378"/>
    </row>
    <row r="14" spans="1:9">
      <c r="A14" s="377" t="s">
        <v>337</v>
      </c>
      <c r="B14" s="377"/>
      <c r="C14" s="377"/>
      <c r="D14" s="377"/>
      <c r="E14" s="174">
        <f>'Anlage A2'!H5</f>
        <v>35770</v>
      </c>
      <c r="F14" s="71">
        <f>'Anlage A'!F24</f>
        <v>0</v>
      </c>
      <c r="G14" s="378" t="s">
        <v>338</v>
      </c>
      <c r="H14" s="378"/>
    </row>
    <row r="15" spans="1:9">
      <c r="A15" s="377" t="s">
        <v>339</v>
      </c>
      <c r="B15" s="377"/>
      <c r="C15" s="377"/>
      <c r="D15" s="377"/>
      <c r="E15" s="175">
        <f>'Anlage A2'!Q5</f>
        <v>45658</v>
      </c>
      <c r="F15" s="176" t="s">
        <v>66</v>
      </c>
      <c r="G15" s="177">
        <f>'Anlage A2'!S5</f>
        <v>46022</v>
      </c>
    </row>
    <row r="16" spans="1:9">
      <c r="A16" s="297" t="s">
        <v>340</v>
      </c>
      <c r="B16" s="297"/>
      <c r="C16" s="297"/>
      <c r="D16" s="222" t="s">
        <v>132</v>
      </c>
      <c r="E16" s="222" t="s">
        <v>135</v>
      </c>
      <c r="F16" s="222" t="s">
        <v>137</v>
      </c>
      <c r="G16" s="222" t="s">
        <v>139</v>
      </c>
      <c r="H16" s="222" t="s">
        <v>141</v>
      </c>
    </row>
    <row r="17" spans="1:8">
      <c r="A17" s="297"/>
      <c r="B17" s="297"/>
      <c r="C17" s="297"/>
      <c r="D17" s="178">
        <f>'Anlage A2'!I9</f>
        <v>0</v>
      </c>
      <c r="E17" s="178">
        <f>'Anlage A2'!I10</f>
        <v>16</v>
      </c>
      <c r="F17" s="178">
        <f>'Anlage A2'!I11</f>
        <v>33</v>
      </c>
      <c r="G17" s="178">
        <f>'Anlage A2'!I12</f>
        <v>22</v>
      </c>
      <c r="H17" s="178">
        <f>'Anlage A2'!I13</f>
        <v>8</v>
      </c>
    </row>
    <row r="18" spans="1:8">
      <c r="A18" s="179"/>
      <c r="B18" s="179"/>
      <c r="C18" s="380" t="s">
        <v>114</v>
      </c>
      <c r="D18" s="380"/>
      <c r="E18" s="380"/>
      <c r="F18" s="381" t="s">
        <v>341</v>
      </c>
      <c r="G18" s="381"/>
      <c r="H18" s="381"/>
    </row>
    <row r="19" spans="1:8">
      <c r="A19" s="179"/>
      <c r="B19" s="179"/>
      <c r="C19" s="180" t="s">
        <v>342</v>
      </c>
      <c r="D19" s="181" t="s">
        <v>343</v>
      </c>
      <c r="E19" s="182" t="s">
        <v>344</v>
      </c>
      <c r="F19" s="226" t="s">
        <v>342</v>
      </c>
      <c r="G19" s="226" t="s">
        <v>343</v>
      </c>
      <c r="H19" s="226" t="s">
        <v>344</v>
      </c>
    </row>
    <row r="20" spans="1:8">
      <c r="A20" s="297" t="s">
        <v>132</v>
      </c>
      <c r="B20" s="297"/>
      <c r="C20" s="183">
        <f>'Anlage A2'!M40</f>
        <v>43.697047203113321</v>
      </c>
      <c r="D20" s="184">
        <v>0</v>
      </c>
      <c r="E20" s="183">
        <f>C20+D20</f>
        <v>43.697047203113321</v>
      </c>
      <c r="F20" s="183">
        <f>'Anlage A2'!I40</f>
        <v>39.390669819812864</v>
      </c>
      <c r="G20" s="184">
        <v>0</v>
      </c>
      <c r="H20" s="183">
        <f>F20+G20</f>
        <v>39.390669819812864</v>
      </c>
    </row>
    <row r="21" spans="1:8">
      <c r="A21" s="297" t="s">
        <v>135</v>
      </c>
      <c r="B21" s="297"/>
      <c r="C21" s="183">
        <f>'Anlage A2'!M41</f>
        <v>56.021855388606824</v>
      </c>
      <c r="D21" s="184">
        <v>0</v>
      </c>
      <c r="E21" s="183">
        <f>C21+D21</f>
        <v>56.021855388606824</v>
      </c>
      <c r="F21" s="183">
        <f>'Anlage A2'!I41</f>
        <v>29.559002002676515</v>
      </c>
      <c r="G21" s="184">
        <v>0</v>
      </c>
      <c r="H21" s="183">
        <f>F21+G21</f>
        <v>29.559002002676515</v>
      </c>
    </row>
    <row r="22" spans="1:8">
      <c r="A22" s="297" t="s">
        <v>137</v>
      </c>
      <c r="B22" s="297"/>
      <c r="C22" s="183">
        <f>'Anlage A2'!M42</f>
        <v>72.918633823846804</v>
      </c>
      <c r="D22" s="184">
        <v>0</v>
      </c>
      <c r="E22" s="183">
        <f>C22+D22</f>
        <v>72.918633823846804</v>
      </c>
      <c r="F22" s="183">
        <f>'Anlage A2'!I42</f>
        <v>29.559002002676522</v>
      </c>
      <c r="G22" s="184">
        <v>0</v>
      </c>
      <c r="H22" s="183">
        <f>F22+G22</f>
        <v>29.559002002676522</v>
      </c>
    </row>
    <row r="23" spans="1:8">
      <c r="A23" s="297" t="s">
        <v>139</v>
      </c>
      <c r="B23" s="297"/>
      <c r="C23" s="183">
        <f>'Anlage A2'!M43</f>
        <v>90.538620674602882</v>
      </c>
      <c r="D23" s="184">
        <v>0</v>
      </c>
      <c r="E23" s="183">
        <f>C23+D23</f>
        <v>90.538620674602882</v>
      </c>
      <c r="F23" s="183">
        <f>'Anlage A2'!I43</f>
        <v>29.559002002676522</v>
      </c>
      <c r="G23" s="184">
        <v>0</v>
      </c>
      <c r="H23" s="183">
        <f>F23+G23</f>
        <v>29.559002002676522</v>
      </c>
    </row>
    <row r="24" spans="1:8">
      <c r="A24" s="297" t="s">
        <v>141</v>
      </c>
      <c r="B24" s="297"/>
      <c r="C24" s="183">
        <f>'Anlage A2'!M44</f>
        <v>98.461040135483884</v>
      </c>
      <c r="D24" s="184">
        <v>0</v>
      </c>
      <c r="E24" s="183">
        <f>C24+D24</f>
        <v>98.461040135483884</v>
      </c>
      <c r="F24" s="183">
        <f>'Anlage A2'!I44</f>
        <v>29.559002002676522</v>
      </c>
      <c r="G24" s="184">
        <v>0</v>
      </c>
      <c r="H24" s="183">
        <f>F24+G24</f>
        <v>29.559002002676522</v>
      </c>
    </row>
    <row r="25" spans="1:8">
      <c r="A25" s="382"/>
      <c r="B25" s="382"/>
      <c r="C25" s="380" t="s">
        <v>115</v>
      </c>
      <c r="D25" s="380"/>
      <c r="E25" s="380"/>
      <c r="F25" s="379" t="s">
        <v>116</v>
      </c>
      <c r="G25" s="379"/>
      <c r="H25" s="379"/>
    </row>
    <row r="26" spans="1:8">
      <c r="A26" s="382"/>
      <c r="B26" s="382"/>
      <c r="C26" s="180" t="s">
        <v>342</v>
      </c>
      <c r="D26" s="181" t="s">
        <v>343</v>
      </c>
      <c r="E26" s="182" t="s">
        <v>344</v>
      </c>
      <c r="F26" s="226" t="s">
        <v>342</v>
      </c>
      <c r="G26" s="226" t="s">
        <v>343</v>
      </c>
      <c r="H26" s="225" t="s">
        <v>344</v>
      </c>
    </row>
    <row r="27" spans="1:8">
      <c r="A27" s="297" t="s">
        <v>345</v>
      </c>
      <c r="B27" s="297"/>
      <c r="C27" s="183">
        <f>'Anlage A2'!O40</f>
        <v>15.131395421929669</v>
      </c>
      <c r="D27" s="184">
        <v>0</v>
      </c>
      <c r="E27" s="183">
        <f>C27+D27</f>
        <v>15.131395421929669</v>
      </c>
      <c r="F27" s="183">
        <f>'Anlage A2'!Q40</f>
        <v>4.2744836455129995</v>
      </c>
      <c r="G27" s="184">
        <v>0</v>
      </c>
      <c r="H27" s="183">
        <f>F27+G27</f>
        <v>4.2744836455129995</v>
      </c>
    </row>
    <row r="28" spans="1:8">
      <c r="A28" s="374" t="s">
        <v>346</v>
      </c>
      <c r="B28" s="374"/>
      <c r="C28" s="374"/>
      <c r="D28" s="374"/>
      <c r="E28" s="374"/>
      <c r="F28" s="374"/>
      <c r="G28" s="374"/>
      <c r="H28" s="374"/>
    </row>
    <row r="29" spans="1:8" ht="25.5">
      <c r="A29" s="185"/>
      <c r="B29" s="186"/>
      <c r="C29" s="186"/>
      <c r="D29" s="186"/>
      <c r="E29" s="222" t="s">
        <v>347</v>
      </c>
      <c r="F29" s="222" t="s">
        <v>348</v>
      </c>
      <c r="G29" s="222" t="s">
        <v>349</v>
      </c>
      <c r="H29" s="222" t="s">
        <v>350</v>
      </c>
    </row>
    <row r="30" spans="1:8" ht="20.45" customHeight="1">
      <c r="A30" s="375" t="s">
        <v>351</v>
      </c>
      <c r="B30" s="375"/>
      <c r="C30" s="375"/>
      <c r="D30" s="375"/>
      <c r="E30" s="183">
        <f>'Anlage A2'!M46</f>
        <v>0</v>
      </c>
      <c r="F30" s="183">
        <f>'Anlage A2'!O46</f>
        <v>0</v>
      </c>
      <c r="G30" s="187">
        <f>'Anlage A2'!Q46</f>
        <v>0</v>
      </c>
      <c r="H30" s="183">
        <f>'Anlage A2'!K46</f>
        <v>0</v>
      </c>
    </row>
    <row r="31" spans="1:8" ht="20.45" customHeight="1">
      <c r="A31" s="375" t="s">
        <v>352</v>
      </c>
      <c r="B31" s="375"/>
      <c r="C31" s="375"/>
      <c r="D31" s="375"/>
      <c r="E31" s="183">
        <f>'Anlage A2'!M47</f>
        <v>0</v>
      </c>
      <c r="F31" s="183">
        <f>'Anlage A2'!O47</f>
        <v>0</v>
      </c>
      <c r="G31" s="187">
        <f>'Anlage A2'!Q47</f>
        <v>0</v>
      </c>
      <c r="H31" s="183">
        <f>'Anlage A2'!K47</f>
        <v>0</v>
      </c>
    </row>
    <row r="32" spans="1:8">
      <c r="A32" s="374" t="s">
        <v>353</v>
      </c>
      <c r="B32" s="374"/>
      <c r="C32" s="374"/>
      <c r="D32" s="374"/>
      <c r="E32" s="376" t="s">
        <v>190</v>
      </c>
      <c r="F32" s="376"/>
      <c r="G32" s="376" t="s">
        <v>354</v>
      </c>
      <c r="H32" s="376"/>
    </row>
    <row r="33" spans="1:1006">
      <c r="A33" s="371"/>
      <c r="B33" s="371"/>
      <c r="C33" s="226" t="s">
        <v>55</v>
      </c>
      <c r="D33" s="225" t="s">
        <v>56</v>
      </c>
      <c r="E33" s="180" t="s">
        <v>344</v>
      </c>
      <c r="F33" s="182" t="s">
        <v>355</v>
      </c>
      <c r="G33" s="188" t="s">
        <v>344</v>
      </c>
      <c r="H33" s="225" t="s">
        <v>356</v>
      </c>
    </row>
    <row r="34" spans="1:1006" ht="20.45" customHeight="1">
      <c r="A34" s="371"/>
      <c r="B34" s="371"/>
      <c r="C34" s="181" t="s">
        <v>344</v>
      </c>
      <c r="D34" s="182" t="s">
        <v>344</v>
      </c>
      <c r="E34" s="183">
        <f>'Anlage A2'!K35</f>
        <v>7.3211629857422425E-2</v>
      </c>
      <c r="F34" s="183">
        <f>'Anlage A2'!J35</f>
        <v>2618.7800000000002</v>
      </c>
      <c r="G34" s="183">
        <f>'Anlage B'!D10</f>
        <v>6.0683219178082188</v>
      </c>
      <c r="H34" s="189">
        <f>'Anlage B'!D7</f>
        <v>20</v>
      </c>
    </row>
    <row r="35" spans="1:1006">
      <c r="A35" s="372" t="s">
        <v>57</v>
      </c>
      <c r="B35" s="372"/>
      <c r="C35" s="183">
        <f>'Anlage A'!E49</f>
        <v>19.5</v>
      </c>
      <c r="D35" s="183">
        <f>'Anlage A'!G49</f>
        <v>18.5</v>
      </c>
      <c r="E35" s="224" t="s">
        <v>357</v>
      </c>
      <c r="F35" s="224" t="s">
        <v>358</v>
      </c>
      <c r="G35" s="224" t="s">
        <v>359</v>
      </c>
      <c r="H35" s="224" t="s">
        <v>360</v>
      </c>
    </row>
    <row r="36" spans="1:1006" ht="20.45" customHeight="1">
      <c r="A36" s="372" t="s">
        <v>59</v>
      </c>
      <c r="B36" s="372"/>
      <c r="C36" s="183">
        <f>'Anlage A'!E50</f>
        <v>17.2</v>
      </c>
      <c r="D36" s="183">
        <f>'Anlage A'!G50</f>
        <v>17.2</v>
      </c>
      <c r="E36" s="190">
        <f>'Anlage A4'!B17</f>
        <v>12</v>
      </c>
      <c r="F36" s="190">
        <f>'Anlage A4'!B13</f>
        <v>2.5</v>
      </c>
      <c r="G36" s="190">
        <f>'Anlage A4'!B9</f>
        <v>14.5</v>
      </c>
      <c r="H36" s="190">
        <f>'Anlage A4'!N63</f>
        <v>29</v>
      </c>
    </row>
    <row r="37" spans="1:1006">
      <c r="A37" s="372" t="s">
        <v>60</v>
      </c>
      <c r="B37" s="372"/>
      <c r="C37" s="183">
        <f>'Anlage A'!E51</f>
        <v>0</v>
      </c>
      <c r="D37" s="183">
        <f>'Anlage A'!G51</f>
        <v>0</v>
      </c>
      <c r="E37" s="191">
        <f>E36/H36</f>
        <v>0.41379310344827586</v>
      </c>
      <c r="F37" s="191">
        <f>F36/H36</f>
        <v>8.6206896551724144E-2</v>
      </c>
      <c r="G37" s="191">
        <f>G36/H36</f>
        <v>0.5</v>
      </c>
      <c r="H37" s="191">
        <f>H36/H36</f>
        <v>1</v>
      </c>
    </row>
    <row r="38" spans="1:1006">
      <c r="A38" s="192"/>
      <c r="B38" s="373" t="s">
        <v>224</v>
      </c>
      <c r="C38" s="373"/>
      <c r="D38" s="370" t="s">
        <v>327</v>
      </c>
      <c r="E38" s="370" t="s">
        <v>361</v>
      </c>
      <c r="F38" s="370" t="s">
        <v>226</v>
      </c>
      <c r="G38" s="370" t="s">
        <v>362</v>
      </c>
      <c r="H38" s="370" t="s">
        <v>363</v>
      </c>
    </row>
    <row r="39" spans="1:1006">
      <c r="A39" s="193" t="s">
        <v>19</v>
      </c>
      <c r="B39" s="194" t="s">
        <v>364</v>
      </c>
      <c r="C39" s="195"/>
      <c r="D39" s="370"/>
      <c r="E39" s="370"/>
      <c r="F39" s="370"/>
      <c r="G39" s="370"/>
      <c r="H39" s="370"/>
      <c r="BM39" s="171"/>
      <c r="BN39" s="171"/>
      <c r="BO39" s="171"/>
      <c r="BP39" s="171"/>
      <c r="BQ39" s="171"/>
      <c r="BR39" s="171"/>
      <c r="BS39" s="171"/>
      <c r="BT39" s="171"/>
      <c r="BU39" s="171"/>
      <c r="BV39" s="171"/>
      <c r="BW39" s="171"/>
      <c r="BX39" s="171"/>
      <c r="BY39" s="171"/>
      <c r="BZ39" s="171"/>
      <c r="CA39" s="171"/>
      <c r="CB39" s="171"/>
      <c r="CC39" s="171"/>
      <c r="CD39" s="171"/>
      <c r="CE39" s="171"/>
      <c r="CF39" s="171"/>
      <c r="CG39" s="171"/>
      <c r="CH39" s="171"/>
      <c r="CI39" s="171"/>
      <c r="CJ39" s="171"/>
      <c r="CK39" s="171"/>
      <c r="CL39" s="171"/>
      <c r="CM39" s="171"/>
      <c r="CN39" s="171"/>
      <c r="CO39" s="171"/>
      <c r="CP39" s="171"/>
      <c r="CQ39" s="171"/>
      <c r="CR39" s="171"/>
      <c r="CS39" s="171"/>
      <c r="CT39" s="171"/>
      <c r="CU39" s="171"/>
      <c r="CV39" s="171"/>
      <c r="CW39" s="171"/>
      <c r="CX39" s="171"/>
      <c r="CY39" s="171"/>
      <c r="CZ39" s="171"/>
      <c r="DA39" s="171"/>
      <c r="DB39" s="171"/>
      <c r="DC39" s="171"/>
      <c r="DD39" s="171"/>
      <c r="DE39" s="171"/>
      <c r="DF39" s="171"/>
      <c r="DG39" s="171"/>
      <c r="DH39" s="171"/>
      <c r="DI39" s="171"/>
      <c r="DJ39" s="171"/>
      <c r="DK39" s="171"/>
      <c r="DL39" s="171"/>
      <c r="DM39" s="171"/>
      <c r="DN39" s="171"/>
      <c r="DO39" s="171"/>
      <c r="DP39" s="171"/>
      <c r="DQ39" s="171"/>
      <c r="DR39" s="171"/>
      <c r="DS39" s="171"/>
      <c r="DT39" s="171"/>
      <c r="DU39" s="171"/>
      <c r="DV39" s="171"/>
      <c r="DW39" s="171"/>
      <c r="DX39" s="171"/>
      <c r="DY39" s="171"/>
      <c r="DZ39" s="171"/>
      <c r="EA39" s="171"/>
      <c r="EB39" s="171"/>
      <c r="EC39" s="171"/>
      <c r="ED39" s="171"/>
      <c r="EE39" s="171"/>
      <c r="EF39" s="171"/>
      <c r="EG39" s="171"/>
      <c r="EH39" s="171"/>
      <c r="EI39" s="171"/>
      <c r="EJ39" s="171"/>
      <c r="EK39" s="171"/>
      <c r="EL39" s="171"/>
      <c r="EM39" s="171"/>
      <c r="EN39" s="171"/>
      <c r="EO39" s="171"/>
      <c r="EP39" s="171"/>
      <c r="EQ39" s="171"/>
      <c r="ER39" s="171"/>
      <c r="ES39" s="171"/>
      <c r="ET39" s="171"/>
      <c r="EU39" s="171"/>
      <c r="EV39" s="171"/>
      <c r="EW39" s="171"/>
      <c r="EX39" s="171"/>
      <c r="EY39" s="171"/>
      <c r="EZ39" s="171"/>
      <c r="FA39" s="171"/>
      <c r="FB39" s="171"/>
      <c r="FC39" s="171"/>
      <c r="FD39" s="171"/>
      <c r="FE39" s="171"/>
      <c r="FF39" s="171"/>
      <c r="FG39" s="171"/>
      <c r="FH39" s="171"/>
      <c r="FI39" s="171"/>
      <c r="FJ39" s="171"/>
      <c r="FK39" s="171"/>
      <c r="FL39" s="171"/>
      <c r="FM39" s="171"/>
      <c r="FN39" s="171"/>
      <c r="FO39" s="171"/>
      <c r="FP39" s="171"/>
      <c r="FQ39" s="171"/>
      <c r="FR39" s="171"/>
      <c r="FS39" s="171"/>
      <c r="FT39" s="171"/>
      <c r="FU39" s="171"/>
      <c r="FV39" s="171"/>
      <c r="FW39" s="171"/>
      <c r="FX39" s="171"/>
      <c r="FY39" s="171"/>
      <c r="FZ39" s="171"/>
      <c r="GA39" s="171"/>
      <c r="GB39" s="171"/>
      <c r="GC39" s="171"/>
      <c r="GD39" s="171"/>
      <c r="GE39" s="171"/>
      <c r="GF39" s="171"/>
      <c r="GG39" s="171"/>
      <c r="GH39" s="171"/>
      <c r="GI39" s="171"/>
      <c r="GJ39" s="171"/>
      <c r="GK39" s="171"/>
      <c r="GL39" s="171"/>
      <c r="GM39" s="171"/>
      <c r="GN39" s="171"/>
      <c r="GO39" s="171"/>
      <c r="GP39" s="171"/>
      <c r="GQ39" s="171"/>
      <c r="GR39" s="171"/>
      <c r="GS39" s="171"/>
      <c r="GT39" s="171"/>
      <c r="GU39" s="171"/>
      <c r="GV39" s="171"/>
      <c r="GW39" s="171"/>
      <c r="GX39" s="171"/>
      <c r="GY39" s="171"/>
      <c r="GZ39" s="171"/>
      <c r="HA39" s="171"/>
      <c r="HB39" s="171"/>
      <c r="HC39" s="171"/>
      <c r="HD39" s="171"/>
      <c r="HE39" s="171"/>
      <c r="HF39" s="171"/>
      <c r="HG39" s="171"/>
      <c r="HH39" s="171"/>
      <c r="HI39" s="171"/>
      <c r="HJ39" s="171"/>
      <c r="HK39" s="171"/>
      <c r="HL39" s="171"/>
      <c r="HM39" s="171"/>
      <c r="HN39" s="171"/>
      <c r="HO39" s="171"/>
      <c r="HP39" s="171"/>
      <c r="HQ39" s="171"/>
      <c r="HR39" s="171"/>
      <c r="HS39" s="171"/>
      <c r="HT39" s="171"/>
      <c r="HU39" s="171"/>
      <c r="HV39" s="171"/>
      <c r="HW39" s="171"/>
      <c r="HX39" s="171"/>
      <c r="HY39" s="171"/>
      <c r="HZ39" s="171"/>
      <c r="IA39" s="171"/>
      <c r="IB39" s="171"/>
      <c r="IC39" s="171"/>
      <c r="ID39" s="171"/>
      <c r="IE39" s="171"/>
      <c r="IF39" s="171"/>
      <c r="IG39" s="171"/>
      <c r="IH39" s="171"/>
      <c r="II39" s="171"/>
      <c r="IJ39" s="171"/>
      <c r="IK39" s="171"/>
      <c r="IL39" s="171"/>
      <c r="IM39" s="171"/>
      <c r="IN39" s="171"/>
      <c r="IO39" s="171"/>
      <c r="IP39" s="171"/>
      <c r="IQ39" s="171"/>
      <c r="IR39" s="171"/>
      <c r="IS39" s="171"/>
      <c r="IT39" s="171"/>
      <c r="IU39" s="171"/>
      <c r="IV39" s="171"/>
      <c r="IW39" s="171"/>
      <c r="IX39" s="171"/>
      <c r="IY39" s="171"/>
      <c r="IZ39" s="171"/>
      <c r="JA39" s="171"/>
      <c r="JB39" s="171"/>
      <c r="JC39" s="171"/>
      <c r="JD39" s="171"/>
      <c r="JE39" s="171"/>
      <c r="JF39" s="171"/>
      <c r="JG39" s="171"/>
      <c r="JH39" s="171"/>
      <c r="JI39" s="171"/>
      <c r="JJ39" s="171"/>
      <c r="JK39" s="171"/>
      <c r="JL39" s="171"/>
      <c r="JM39" s="171"/>
      <c r="JN39" s="171"/>
      <c r="JO39" s="171"/>
      <c r="JP39" s="171"/>
      <c r="JQ39" s="171"/>
      <c r="JR39" s="171"/>
      <c r="JS39" s="171"/>
      <c r="JT39" s="171"/>
      <c r="JU39" s="171"/>
      <c r="JV39" s="171"/>
      <c r="JW39" s="171"/>
      <c r="JX39" s="171"/>
      <c r="JY39" s="171"/>
      <c r="JZ39" s="171"/>
      <c r="KA39" s="171"/>
      <c r="KB39" s="171"/>
      <c r="KC39" s="171"/>
      <c r="KD39" s="171"/>
      <c r="KE39" s="171"/>
      <c r="KF39" s="171"/>
      <c r="KG39" s="171"/>
      <c r="KH39" s="171"/>
      <c r="KI39" s="171"/>
      <c r="KJ39" s="171"/>
      <c r="KK39" s="171"/>
      <c r="KL39" s="171"/>
      <c r="KM39" s="171"/>
      <c r="KN39" s="171"/>
      <c r="KO39" s="171"/>
      <c r="KP39" s="171"/>
      <c r="KQ39" s="171"/>
      <c r="KR39" s="171"/>
      <c r="KS39" s="171"/>
      <c r="KT39" s="171"/>
      <c r="KU39" s="171"/>
      <c r="KV39" s="171"/>
      <c r="KW39" s="171"/>
      <c r="KX39" s="171"/>
      <c r="KY39" s="171"/>
      <c r="KZ39" s="171"/>
      <c r="LA39" s="171"/>
      <c r="LB39" s="171"/>
      <c r="LC39" s="171"/>
      <c r="LD39" s="171"/>
      <c r="LE39" s="171"/>
      <c r="LF39" s="171"/>
      <c r="LG39" s="171"/>
      <c r="LH39" s="171"/>
      <c r="LI39" s="171"/>
      <c r="LJ39" s="171"/>
      <c r="LK39" s="171"/>
      <c r="LL39" s="171"/>
      <c r="LM39" s="171"/>
      <c r="LN39" s="171"/>
      <c r="LO39" s="171"/>
      <c r="LP39" s="171"/>
      <c r="LQ39" s="171"/>
      <c r="LR39" s="171"/>
      <c r="LS39" s="171"/>
      <c r="LT39" s="171"/>
      <c r="LU39" s="171"/>
      <c r="LV39" s="171"/>
      <c r="LW39" s="171"/>
      <c r="LX39" s="171"/>
      <c r="LY39" s="171"/>
      <c r="LZ39" s="171"/>
      <c r="MA39" s="171"/>
      <c r="MB39" s="171"/>
      <c r="MC39" s="171"/>
      <c r="MD39" s="171"/>
      <c r="ME39" s="171"/>
      <c r="MF39" s="171"/>
      <c r="MG39" s="171"/>
      <c r="MH39" s="171"/>
      <c r="MI39" s="171"/>
      <c r="MJ39" s="171"/>
      <c r="MK39" s="171"/>
      <c r="ML39" s="171"/>
      <c r="MM39" s="171"/>
      <c r="MN39" s="171"/>
      <c r="MO39" s="171"/>
      <c r="MP39" s="171"/>
      <c r="MQ39" s="171"/>
      <c r="MR39" s="171"/>
      <c r="MS39" s="171"/>
      <c r="MT39" s="171"/>
      <c r="MU39" s="171"/>
      <c r="MV39" s="171"/>
      <c r="MW39" s="171"/>
      <c r="MX39" s="171"/>
      <c r="MY39" s="171"/>
      <c r="MZ39" s="171"/>
      <c r="NA39" s="171"/>
      <c r="NB39" s="171"/>
      <c r="NC39" s="171"/>
      <c r="ND39" s="171"/>
      <c r="NE39" s="171"/>
      <c r="NF39" s="171"/>
      <c r="NG39" s="171"/>
      <c r="NH39" s="171"/>
      <c r="NI39" s="171"/>
      <c r="NJ39" s="171"/>
      <c r="NK39" s="171"/>
      <c r="NL39" s="171"/>
      <c r="NM39" s="171"/>
      <c r="NN39" s="171"/>
      <c r="NO39" s="171"/>
      <c r="NP39" s="171"/>
      <c r="NQ39" s="171"/>
      <c r="NR39" s="171"/>
      <c r="NS39" s="171"/>
      <c r="NT39" s="171"/>
      <c r="NU39" s="171"/>
      <c r="NV39" s="171"/>
      <c r="NW39" s="171"/>
      <c r="NX39" s="171"/>
      <c r="NY39" s="171"/>
      <c r="NZ39" s="171"/>
      <c r="OA39" s="171"/>
      <c r="OB39" s="171"/>
      <c r="OC39" s="171"/>
      <c r="OD39" s="171"/>
      <c r="OE39" s="171"/>
      <c r="OF39" s="171"/>
      <c r="OG39" s="171"/>
      <c r="OH39" s="171"/>
      <c r="OI39" s="171"/>
      <c r="OJ39" s="171"/>
      <c r="OK39" s="171"/>
      <c r="OL39" s="171"/>
      <c r="OM39" s="171"/>
      <c r="ON39" s="171"/>
      <c r="OO39" s="171"/>
      <c r="OP39" s="171"/>
      <c r="OQ39" s="171"/>
      <c r="OR39" s="171"/>
      <c r="OS39" s="171"/>
      <c r="OT39" s="171"/>
      <c r="OU39" s="171"/>
      <c r="OV39" s="171"/>
      <c r="OW39" s="171"/>
      <c r="OX39" s="171"/>
      <c r="OY39" s="171"/>
      <c r="OZ39" s="171"/>
      <c r="PA39" s="171"/>
      <c r="PB39" s="171"/>
      <c r="PC39" s="171"/>
      <c r="PD39" s="171"/>
      <c r="PE39" s="171"/>
      <c r="PF39" s="171"/>
      <c r="PG39" s="171"/>
      <c r="PH39" s="171"/>
      <c r="PI39" s="171"/>
      <c r="PJ39" s="171"/>
      <c r="PK39" s="171"/>
      <c r="PL39" s="171"/>
      <c r="PM39" s="171"/>
      <c r="PN39" s="171"/>
      <c r="PO39" s="171"/>
      <c r="PP39" s="171"/>
      <c r="PQ39" s="171"/>
      <c r="PR39" s="171"/>
      <c r="PS39" s="171"/>
      <c r="PT39" s="171"/>
      <c r="PU39" s="171"/>
      <c r="PV39" s="171"/>
      <c r="PW39" s="171"/>
      <c r="PX39" s="171"/>
      <c r="PY39" s="171"/>
      <c r="PZ39" s="171"/>
      <c r="QA39" s="171"/>
      <c r="QB39" s="171"/>
      <c r="QC39" s="171"/>
      <c r="QD39" s="171"/>
      <c r="QE39" s="171"/>
      <c r="QF39" s="171"/>
      <c r="QG39" s="171"/>
      <c r="QH39" s="171"/>
      <c r="QI39" s="171"/>
      <c r="QJ39" s="171"/>
      <c r="QK39" s="171"/>
      <c r="QL39" s="171"/>
      <c r="QM39" s="171"/>
      <c r="QN39" s="171"/>
      <c r="QO39" s="171"/>
      <c r="QP39" s="171"/>
      <c r="QQ39" s="171"/>
      <c r="QR39" s="171"/>
      <c r="QS39" s="171"/>
      <c r="QT39" s="171"/>
      <c r="QU39" s="171"/>
      <c r="QV39" s="171"/>
      <c r="QW39" s="171"/>
      <c r="QX39" s="171"/>
      <c r="QY39" s="171"/>
      <c r="QZ39" s="171"/>
      <c r="RA39" s="171"/>
      <c r="RB39" s="171"/>
      <c r="RC39" s="171"/>
      <c r="RD39" s="171"/>
      <c r="RE39" s="171"/>
      <c r="RF39" s="171"/>
      <c r="RG39" s="171"/>
      <c r="RH39" s="171"/>
      <c r="RI39" s="171"/>
      <c r="RJ39" s="171"/>
      <c r="RK39" s="171"/>
      <c r="RL39" s="171"/>
      <c r="RM39" s="171"/>
      <c r="RN39" s="171"/>
      <c r="RO39" s="171"/>
      <c r="RP39" s="171"/>
      <c r="RQ39" s="171"/>
      <c r="RR39" s="171"/>
      <c r="RS39" s="171"/>
      <c r="RT39" s="171"/>
      <c r="RU39" s="171"/>
      <c r="RV39" s="171"/>
      <c r="RW39" s="171"/>
      <c r="RX39" s="171"/>
      <c r="RY39" s="171"/>
      <c r="RZ39" s="171"/>
      <c r="SA39" s="171"/>
      <c r="SB39" s="171"/>
      <c r="SC39" s="171"/>
      <c r="SD39" s="171"/>
      <c r="SE39" s="171"/>
      <c r="SF39" s="171"/>
      <c r="SG39" s="171"/>
      <c r="SH39" s="171"/>
      <c r="SI39" s="171"/>
      <c r="SJ39" s="171"/>
      <c r="SK39" s="171"/>
      <c r="SL39" s="171"/>
      <c r="SM39" s="171"/>
      <c r="SN39" s="171"/>
      <c r="SO39" s="171"/>
      <c r="SP39" s="171"/>
      <c r="SQ39" s="171"/>
      <c r="SR39" s="171"/>
      <c r="SS39" s="171"/>
      <c r="ST39" s="171"/>
      <c r="SU39" s="171"/>
      <c r="SV39" s="171"/>
      <c r="SW39" s="171"/>
      <c r="SX39" s="171"/>
      <c r="SY39" s="171"/>
      <c r="SZ39" s="171"/>
      <c r="TA39" s="171"/>
      <c r="TB39" s="171"/>
      <c r="TC39" s="171"/>
      <c r="TD39" s="171"/>
      <c r="TE39" s="171"/>
      <c r="TF39" s="171"/>
      <c r="TG39" s="171"/>
      <c r="TH39" s="171"/>
      <c r="TI39" s="171"/>
      <c r="TJ39" s="171"/>
      <c r="TK39" s="171"/>
      <c r="TL39" s="171"/>
      <c r="TM39" s="171"/>
      <c r="TN39" s="171"/>
      <c r="TO39" s="171"/>
      <c r="TP39" s="171"/>
      <c r="TQ39" s="171"/>
      <c r="TR39" s="171"/>
      <c r="TS39" s="171"/>
      <c r="TT39" s="171"/>
      <c r="TU39" s="171"/>
      <c r="TV39" s="171"/>
      <c r="TW39" s="171"/>
      <c r="TX39" s="171"/>
      <c r="TY39" s="171"/>
      <c r="TZ39" s="171"/>
      <c r="UA39" s="171"/>
      <c r="UB39" s="171"/>
      <c r="UC39" s="171"/>
      <c r="UD39" s="171"/>
      <c r="UE39" s="171"/>
      <c r="UF39" s="171"/>
      <c r="UG39" s="171"/>
      <c r="UH39" s="171"/>
      <c r="UI39" s="171"/>
      <c r="UJ39" s="171"/>
      <c r="UK39" s="171"/>
      <c r="UL39" s="171"/>
      <c r="UM39" s="171"/>
      <c r="UN39" s="171"/>
      <c r="UO39" s="171"/>
      <c r="UP39" s="171"/>
      <c r="UQ39" s="171"/>
      <c r="UR39" s="171"/>
      <c r="US39" s="171"/>
      <c r="UT39" s="171"/>
      <c r="UU39" s="171"/>
      <c r="UV39" s="171"/>
      <c r="UW39" s="171"/>
      <c r="UX39" s="171"/>
      <c r="UY39" s="171"/>
      <c r="UZ39" s="171"/>
      <c r="VA39" s="171"/>
      <c r="VB39" s="171"/>
      <c r="VC39" s="171"/>
      <c r="VD39" s="171"/>
      <c r="VE39" s="171"/>
      <c r="VF39" s="171"/>
      <c r="VG39" s="171"/>
      <c r="VH39" s="171"/>
      <c r="VI39" s="171"/>
      <c r="VJ39" s="171"/>
      <c r="VK39" s="171"/>
      <c r="VL39" s="171"/>
      <c r="VM39" s="171"/>
      <c r="VN39" s="171"/>
      <c r="VO39" s="171"/>
      <c r="VP39" s="171"/>
      <c r="VQ39" s="171"/>
      <c r="VR39" s="171"/>
      <c r="VS39" s="171"/>
      <c r="VT39" s="171"/>
      <c r="VU39" s="171"/>
      <c r="VV39" s="171"/>
      <c r="VW39" s="171"/>
      <c r="VX39" s="171"/>
      <c r="VY39" s="171"/>
      <c r="VZ39" s="171"/>
      <c r="WA39" s="171"/>
      <c r="WB39" s="171"/>
      <c r="WC39" s="171"/>
      <c r="WD39" s="171"/>
      <c r="WE39" s="171"/>
      <c r="WF39" s="171"/>
      <c r="WG39" s="171"/>
      <c r="WH39" s="171"/>
      <c r="WI39" s="171"/>
      <c r="WJ39" s="171"/>
      <c r="WK39" s="171"/>
      <c r="WL39" s="171"/>
      <c r="WM39" s="171"/>
      <c r="WN39" s="171"/>
      <c r="WO39" s="171"/>
      <c r="WP39" s="171"/>
      <c r="WQ39" s="171"/>
      <c r="WR39" s="171"/>
      <c r="WS39" s="171"/>
      <c r="WT39" s="171"/>
      <c r="WU39" s="171"/>
      <c r="WV39" s="171"/>
      <c r="WW39" s="171"/>
      <c r="WX39" s="171"/>
      <c r="WY39" s="171"/>
      <c r="WZ39" s="171"/>
      <c r="XA39" s="171"/>
      <c r="XB39" s="171"/>
      <c r="XC39" s="171"/>
      <c r="XD39" s="171"/>
      <c r="XE39" s="171"/>
      <c r="XF39" s="171"/>
      <c r="XG39" s="171"/>
      <c r="XH39" s="171"/>
      <c r="XI39" s="171"/>
      <c r="XJ39" s="171"/>
      <c r="XK39" s="171"/>
      <c r="XL39" s="171"/>
      <c r="XM39" s="171"/>
      <c r="XN39" s="171"/>
      <c r="XO39" s="171"/>
      <c r="XP39" s="171"/>
      <c r="XQ39" s="171"/>
      <c r="XR39" s="171"/>
      <c r="XS39" s="171"/>
      <c r="XT39" s="171"/>
      <c r="XU39" s="171"/>
      <c r="XV39" s="171"/>
      <c r="XW39" s="171"/>
      <c r="XX39" s="171"/>
      <c r="XY39" s="171"/>
      <c r="XZ39" s="171"/>
      <c r="YA39" s="171"/>
      <c r="YB39" s="171"/>
      <c r="YC39" s="171"/>
      <c r="YD39" s="171"/>
      <c r="YE39" s="171"/>
      <c r="YF39" s="171"/>
      <c r="YG39" s="171"/>
      <c r="YH39" s="171"/>
      <c r="YI39" s="171"/>
      <c r="YJ39" s="171"/>
      <c r="YK39" s="171"/>
      <c r="YL39" s="171"/>
      <c r="YM39" s="171"/>
      <c r="YN39" s="171"/>
      <c r="YO39" s="171"/>
      <c r="YP39" s="171"/>
      <c r="YQ39" s="171"/>
      <c r="YR39" s="171"/>
      <c r="YS39" s="171"/>
      <c r="YT39" s="171"/>
      <c r="YU39" s="171"/>
      <c r="YV39" s="171"/>
      <c r="YW39" s="171"/>
      <c r="YX39" s="171"/>
      <c r="YY39" s="171"/>
      <c r="YZ39" s="171"/>
      <c r="ZA39" s="171"/>
      <c r="ZB39" s="171"/>
      <c r="ZC39" s="171"/>
      <c r="ZD39" s="171"/>
      <c r="ZE39" s="171"/>
      <c r="ZF39" s="171"/>
      <c r="ZG39" s="171"/>
      <c r="ZH39" s="171"/>
      <c r="ZI39" s="171"/>
      <c r="ZJ39" s="171"/>
      <c r="ZK39" s="171"/>
      <c r="ZL39" s="171"/>
      <c r="ZM39" s="171"/>
      <c r="ZN39" s="171"/>
      <c r="ZO39" s="171"/>
      <c r="ZP39" s="171"/>
      <c r="ZQ39" s="171"/>
      <c r="ZR39" s="171"/>
      <c r="ZS39" s="171"/>
      <c r="ZT39" s="171"/>
      <c r="ZU39" s="171"/>
      <c r="ZV39" s="171"/>
      <c r="ZW39" s="171"/>
      <c r="ZX39" s="171"/>
      <c r="ZY39" s="171"/>
      <c r="ZZ39" s="171"/>
      <c r="AAA39" s="171"/>
      <c r="AAB39" s="171"/>
      <c r="AAC39" s="171"/>
      <c r="AAD39" s="171"/>
      <c r="AAE39" s="171"/>
      <c r="AAF39" s="171"/>
      <c r="AAG39" s="171"/>
      <c r="AAH39" s="171"/>
      <c r="AAI39" s="171"/>
      <c r="AAJ39" s="171"/>
      <c r="AAK39" s="171"/>
      <c r="AAL39" s="171"/>
      <c r="AAM39" s="171"/>
      <c r="AAN39" s="171"/>
      <c r="AAO39" s="171"/>
      <c r="AAP39" s="171"/>
      <c r="AAQ39" s="171"/>
      <c r="AAR39" s="171"/>
      <c r="AAS39" s="171"/>
      <c r="AAT39" s="171"/>
      <c r="AAU39" s="171"/>
      <c r="AAV39" s="171"/>
      <c r="AAW39" s="171"/>
      <c r="AAX39" s="171"/>
      <c r="AAY39" s="171"/>
      <c r="AAZ39" s="171"/>
      <c r="ABA39" s="171"/>
      <c r="ABB39" s="171"/>
      <c r="ABC39" s="171"/>
      <c r="ABD39" s="171"/>
      <c r="ABE39" s="171"/>
      <c r="ABF39" s="171"/>
      <c r="ABG39" s="171"/>
      <c r="ABH39" s="171"/>
      <c r="ABI39" s="171"/>
      <c r="ABJ39" s="171"/>
      <c r="ABK39" s="171"/>
      <c r="ABL39" s="171"/>
      <c r="ABM39" s="171"/>
      <c r="ABN39" s="171"/>
      <c r="ABO39" s="171"/>
      <c r="ABP39" s="171"/>
      <c r="ABQ39" s="171"/>
      <c r="ABR39" s="171"/>
      <c r="ABS39" s="171"/>
      <c r="ABT39" s="171"/>
      <c r="ABU39" s="171"/>
      <c r="ABV39" s="171"/>
      <c r="ABW39" s="171"/>
      <c r="ABX39" s="171"/>
      <c r="ABY39" s="171"/>
      <c r="ABZ39" s="171"/>
      <c r="ACA39" s="171"/>
      <c r="ACB39" s="171"/>
      <c r="ACC39" s="171"/>
      <c r="ACD39" s="171"/>
      <c r="ACE39" s="171"/>
      <c r="ACF39" s="171"/>
      <c r="ACG39" s="171"/>
      <c r="ACH39" s="171"/>
      <c r="ACI39" s="171"/>
      <c r="ACJ39" s="171"/>
      <c r="ACK39" s="171"/>
      <c r="ACL39" s="171"/>
      <c r="ACM39" s="171"/>
      <c r="ACN39" s="171"/>
      <c r="ACO39" s="171"/>
      <c r="ACP39" s="171"/>
      <c r="ACQ39" s="171"/>
      <c r="ACR39" s="171"/>
      <c r="ACS39" s="171"/>
      <c r="ACT39" s="171"/>
      <c r="ACU39" s="171"/>
      <c r="ACV39" s="171"/>
      <c r="ACW39" s="171"/>
      <c r="ACX39" s="171"/>
      <c r="ACY39" s="171"/>
      <c r="ACZ39" s="171"/>
      <c r="ADA39" s="171"/>
      <c r="ADB39" s="171"/>
      <c r="ADC39" s="171"/>
      <c r="ADD39" s="171"/>
      <c r="ADE39" s="171"/>
      <c r="ADF39" s="171"/>
      <c r="ADG39" s="171"/>
      <c r="ADH39" s="171"/>
      <c r="ADI39" s="171"/>
      <c r="ADJ39" s="171"/>
      <c r="ADK39" s="171"/>
      <c r="ADL39" s="171"/>
      <c r="ADM39" s="171"/>
      <c r="ADN39" s="171"/>
      <c r="ADO39" s="171"/>
      <c r="ADP39" s="171"/>
      <c r="ADQ39" s="171"/>
      <c r="ADR39" s="171"/>
      <c r="ADS39" s="171"/>
      <c r="ADT39" s="171"/>
      <c r="ADU39" s="171"/>
      <c r="ADV39" s="171"/>
      <c r="ADW39" s="171"/>
      <c r="ADX39" s="171"/>
      <c r="ADY39" s="171"/>
      <c r="ADZ39" s="171"/>
      <c r="AEA39" s="171"/>
      <c r="AEB39" s="171"/>
      <c r="AEC39" s="171"/>
      <c r="AED39" s="171"/>
      <c r="AEE39" s="171"/>
      <c r="AEF39" s="171"/>
      <c r="AEG39" s="171"/>
      <c r="AEH39" s="171"/>
      <c r="AEI39" s="171"/>
      <c r="AEJ39" s="171"/>
      <c r="AEK39" s="171"/>
      <c r="AEL39" s="171"/>
      <c r="AEM39" s="171"/>
      <c r="AEN39" s="171"/>
      <c r="AEO39" s="171"/>
      <c r="AEP39" s="171"/>
      <c r="AEQ39" s="171"/>
      <c r="AER39" s="171"/>
      <c r="AES39" s="171"/>
      <c r="AET39" s="171"/>
      <c r="AEU39" s="171"/>
      <c r="AEV39" s="171"/>
      <c r="AEW39" s="171"/>
      <c r="AEX39" s="171"/>
      <c r="AEY39" s="171"/>
      <c r="AEZ39" s="171"/>
      <c r="AFA39" s="171"/>
      <c r="AFB39" s="171"/>
      <c r="AFC39" s="171"/>
      <c r="AFD39" s="171"/>
      <c r="AFE39" s="171"/>
      <c r="AFF39" s="171"/>
      <c r="AFG39" s="171"/>
      <c r="AFH39" s="171"/>
      <c r="AFI39" s="171"/>
      <c r="AFJ39" s="171"/>
      <c r="AFK39" s="171"/>
      <c r="AFL39" s="171"/>
      <c r="AFM39" s="171"/>
      <c r="AFN39" s="171"/>
      <c r="AFO39" s="171"/>
      <c r="AFP39" s="171"/>
      <c r="AFQ39" s="171"/>
      <c r="AFR39" s="171"/>
      <c r="AFS39" s="171"/>
      <c r="AFT39" s="171"/>
      <c r="AFU39" s="171"/>
      <c r="AFV39" s="171"/>
      <c r="AFW39" s="171"/>
      <c r="AFX39" s="171"/>
      <c r="AFY39" s="171"/>
      <c r="AFZ39" s="171"/>
      <c r="AGA39" s="171"/>
      <c r="AGB39" s="171"/>
      <c r="AGC39" s="171"/>
      <c r="AGD39" s="171"/>
      <c r="AGE39" s="171"/>
      <c r="AGF39" s="171"/>
      <c r="AGG39" s="171"/>
      <c r="AGH39" s="171"/>
      <c r="AGI39" s="171"/>
      <c r="AGJ39" s="171"/>
      <c r="AGK39" s="171"/>
      <c r="AGL39" s="171"/>
      <c r="AGM39" s="171"/>
      <c r="AGN39" s="171"/>
      <c r="AGO39" s="171"/>
      <c r="AGP39" s="171"/>
      <c r="AGQ39" s="171"/>
      <c r="AGR39" s="171"/>
      <c r="AGS39" s="171"/>
      <c r="AGT39" s="171"/>
      <c r="AGU39" s="171"/>
      <c r="AGV39" s="171"/>
      <c r="AGW39" s="171"/>
      <c r="AGX39" s="171"/>
      <c r="AGY39" s="171"/>
      <c r="AGZ39" s="171"/>
      <c r="AHA39" s="171"/>
      <c r="AHB39" s="171"/>
      <c r="AHC39" s="171"/>
      <c r="AHD39" s="171"/>
      <c r="AHE39" s="171"/>
      <c r="AHF39" s="171"/>
      <c r="AHG39" s="171"/>
      <c r="AHH39" s="171"/>
      <c r="AHI39" s="171"/>
      <c r="AHJ39" s="171"/>
      <c r="AHK39" s="171"/>
      <c r="AHL39" s="171"/>
      <c r="AHM39" s="171"/>
      <c r="AHN39" s="171"/>
      <c r="AHO39" s="171"/>
      <c r="AHP39" s="171"/>
      <c r="AHQ39" s="171"/>
      <c r="AHR39" s="171"/>
      <c r="AHS39" s="171"/>
      <c r="AHT39" s="171"/>
      <c r="AHU39" s="171"/>
      <c r="AHV39" s="171"/>
      <c r="AHW39" s="171"/>
      <c r="AHX39" s="171"/>
      <c r="AHY39" s="171"/>
      <c r="AHZ39" s="171"/>
      <c r="AIA39" s="171"/>
      <c r="AIB39" s="171"/>
      <c r="AIC39" s="171"/>
      <c r="AID39" s="171"/>
      <c r="AIE39" s="171"/>
      <c r="AIF39" s="171"/>
      <c r="AIG39" s="171"/>
      <c r="AIH39" s="171"/>
      <c r="AII39" s="171"/>
      <c r="AIJ39" s="171"/>
      <c r="AIK39" s="171"/>
      <c r="AIL39" s="171"/>
      <c r="AIM39" s="171"/>
      <c r="AIN39" s="171"/>
      <c r="AIO39" s="171"/>
      <c r="AIP39" s="171"/>
      <c r="AIQ39" s="171"/>
      <c r="AIR39" s="171"/>
      <c r="AIS39" s="171"/>
      <c r="AIT39" s="171"/>
      <c r="AIU39" s="171"/>
      <c r="AIV39" s="171"/>
      <c r="AIW39" s="171"/>
      <c r="AIX39" s="171"/>
      <c r="AIY39" s="171"/>
      <c r="AIZ39" s="171"/>
      <c r="AJA39" s="171"/>
      <c r="AJB39" s="171"/>
      <c r="AJC39" s="171"/>
      <c r="AJD39" s="171"/>
      <c r="AJE39" s="171"/>
      <c r="AJF39" s="171"/>
      <c r="AJG39" s="171"/>
      <c r="AJH39" s="171"/>
      <c r="AJI39" s="171"/>
      <c r="AJJ39" s="171"/>
      <c r="AJK39" s="171"/>
      <c r="AJL39" s="171"/>
      <c r="AJM39" s="171"/>
      <c r="AJN39" s="171"/>
      <c r="AJO39" s="171"/>
      <c r="AJP39" s="171"/>
      <c r="AJQ39" s="171"/>
      <c r="AJR39" s="171"/>
      <c r="AJS39" s="171"/>
      <c r="AJT39" s="171"/>
      <c r="AJU39" s="171"/>
      <c r="AJV39" s="171"/>
      <c r="AJW39" s="171"/>
      <c r="AJX39" s="171"/>
      <c r="AJY39" s="171"/>
      <c r="AJZ39" s="171"/>
      <c r="AKA39" s="171"/>
      <c r="AKB39" s="171"/>
      <c r="AKC39" s="171"/>
      <c r="AKD39" s="171"/>
      <c r="AKE39" s="171"/>
      <c r="AKF39" s="171"/>
      <c r="AKG39" s="171"/>
      <c r="AKH39" s="171"/>
      <c r="AKI39" s="171"/>
      <c r="AKJ39" s="171"/>
      <c r="AKK39" s="171"/>
      <c r="AKL39" s="171"/>
      <c r="AKM39" s="171"/>
      <c r="AKN39" s="171"/>
      <c r="AKO39" s="171"/>
      <c r="AKP39" s="171"/>
      <c r="AKQ39" s="171"/>
      <c r="AKR39" s="171"/>
      <c r="AKS39" s="171"/>
      <c r="AKT39" s="171"/>
      <c r="AKU39" s="171"/>
      <c r="AKV39" s="171"/>
      <c r="AKW39" s="171"/>
      <c r="AKX39" s="171"/>
      <c r="AKY39" s="171"/>
      <c r="AKZ39" s="171"/>
      <c r="ALA39" s="171"/>
      <c r="ALB39" s="171"/>
      <c r="ALC39" s="171"/>
      <c r="ALD39" s="171"/>
      <c r="ALE39" s="171"/>
      <c r="ALF39" s="171"/>
      <c r="ALG39" s="171"/>
      <c r="ALH39" s="171"/>
      <c r="ALI39" s="171"/>
      <c r="ALJ39" s="171"/>
      <c r="ALK39" s="171"/>
      <c r="ALL39" s="171"/>
      <c r="ALM39" s="171"/>
      <c r="ALN39" s="171"/>
      <c r="ALO39" s="171"/>
      <c r="ALP39" s="171"/>
      <c r="ALQ39" s="171"/>
      <c r="ALR39" s="171"/>
    </row>
    <row r="40" spans="1:1006">
      <c r="A40" s="196" t="s">
        <v>131</v>
      </c>
      <c r="B40" s="368" t="s">
        <v>132</v>
      </c>
      <c r="C40" s="368"/>
      <c r="D40" s="221">
        <f>'Anlage A2'!R9</f>
        <v>6.0148891525891388</v>
      </c>
      <c r="E40" s="183">
        <f>'Anlage A2'!J8</f>
        <v>59559.27</v>
      </c>
      <c r="F40" s="190">
        <f>'Anlage A2'!S9</f>
        <v>0</v>
      </c>
      <c r="G40" s="183">
        <f>'Anlage A2'!J9</f>
        <v>0</v>
      </c>
      <c r="H40" s="183">
        <f>'Anlage A2'!K9</f>
        <v>27.128693156637951</v>
      </c>
      <c r="BM40" s="171"/>
      <c r="BN40" s="171"/>
      <c r="BO40" s="171"/>
      <c r="BP40" s="171"/>
      <c r="BQ40" s="171"/>
      <c r="BR40" s="171"/>
      <c r="BS40" s="171"/>
      <c r="BT40" s="171"/>
      <c r="BU40" s="171"/>
      <c r="BV40" s="171"/>
      <c r="BW40" s="171"/>
      <c r="BX40" s="171"/>
      <c r="BY40" s="171"/>
      <c r="BZ40" s="171"/>
      <c r="CA40" s="171"/>
      <c r="CB40" s="171"/>
      <c r="CC40" s="171"/>
      <c r="CD40" s="171"/>
      <c r="CE40" s="171"/>
      <c r="CF40" s="171"/>
      <c r="CG40" s="171"/>
      <c r="CH40" s="171"/>
      <c r="CI40" s="171"/>
      <c r="CJ40" s="171"/>
      <c r="CK40" s="171"/>
      <c r="CL40" s="171"/>
      <c r="CM40" s="171"/>
      <c r="CN40" s="171"/>
      <c r="CO40" s="171"/>
      <c r="CP40" s="171"/>
      <c r="CQ40" s="171"/>
      <c r="CR40" s="171"/>
      <c r="CS40" s="171"/>
      <c r="CT40" s="171"/>
      <c r="CU40" s="171"/>
      <c r="CV40" s="171"/>
      <c r="CW40" s="171"/>
      <c r="CX40" s="171"/>
      <c r="CY40" s="171"/>
      <c r="CZ40" s="171"/>
      <c r="DA40" s="171"/>
      <c r="DB40" s="171"/>
      <c r="DC40" s="171"/>
      <c r="DD40" s="171"/>
      <c r="DE40" s="171"/>
      <c r="DF40" s="171"/>
      <c r="DG40" s="171"/>
      <c r="DH40" s="171"/>
      <c r="DI40" s="171"/>
      <c r="DJ40" s="171"/>
      <c r="DK40" s="171"/>
      <c r="DL40" s="171"/>
      <c r="DM40" s="171"/>
      <c r="DN40" s="171"/>
      <c r="DO40" s="171"/>
      <c r="DP40" s="171"/>
      <c r="DQ40" s="171"/>
      <c r="DR40" s="171"/>
      <c r="DS40" s="171"/>
      <c r="DT40" s="171"/>
      <c r="DU40" s="171"/>
      <c r="DV40" s="171"/>
      <c r="DW40" s="171"/>
      <c r="DX40" s="171"/>
      <c r="DY40" s="171"/>
      <c r="DZ40" s="171"/>
      <c r="EA40" s="171"/>
      <c r="EB40" s="171"/>
      <c r="EC40" s="171"/>
      <c r="ED40" s="171"/>
      <c r="EE40" s="171"/>
      <c r="EF40" s="171"/>
      <c r="EG40" s="171"/>
      <c r="EH40" s="171"/>
      <c r="EI40" s="171"/>
      <c r="EJ40" s="171"/>
      <c r="EK40" s="171"/>
      <c r="EL40" s="171"/>
      <c r="EM40" s="171"/>
      <c r="EN40" s="171"/>
      <c r="EO40" s="171"/>
      <c r="EP40" s="171"/>
      <c r="EQ40" s="171"/>
      <c r="ER40" s="171"/>
      <c r="ES40" s="171"/>
      <c r="ET40" s="171"/>
      <c r="EU40" s="171"/>
      <c r="EV40" s="171"/>
      <c r="EW40" s="171"/>
      <c r="EX40" s="171"/>
      <c r="EY40" s="171"/>
      <c r="EZ40" s="171"/>
      <c r="FA40" s="171"/>
      <c r="FB40" s="171"/>
      <c r="FC40" s="171"/>
      <c r="FD40" s="171"/>
      <c r="FE40" s="171"/>
      <c r="FF40" s="171"/>
      <c r="FG40" s="171"/>
      <c r="FH40" s="171"/>
      <c r="FI40" s="171"/>
      <c r="FJ40" s="171"/>
      <c r="FK40" s="171"/>
      <c r="FL40" s="171"/>
      <c r="FM40" s="171"/>
      <c r="FN40" s="171"/>
      <c r="FO40" s="171"/>
      <c r="FP40" s="171"/>
      <c r="FQ40" s="171"/>
      <c r="FR40" s="171"/>
      <c r="FS40" s="171"/>
      <c r="FT40" s="171"/>
      <c r="FU40" s="171"/>
      <c r="FV40" s="171"/>
      <c r="FW40" s="171"/>
      <c r="FX40" s="171"/>
      <c r="FY40" s="171"/>
      <c r="FZ40" s="171"/>
      <c r="GA40" s="171"/>
      <c r="GB40" s="171"/>
      <c r="GC40" s="171"/>
      <c r="GD40" s="171"/>
      <c r="GE40" s="171"/>
      <c r="GF40" s="171"/>
      <c r="GG40" s="171"/>
      <c r="GH40" s="171"/>
      <c r="GI40" s="171"/>
      <c r="GJ40" s="171"/>
      <c r="GK40" s="171"/>
      <c r="GL40" s="171"/>
      <c r="GM40" s="171"/>
      <c r="GN40" s="171"/>
      <c r="GO40" s="171"/>
      <c r="GP40" s="171"/>
      <c r="GQ40" s="171"/>
      <c r="GR40" s="171"/>
      <c r="GS40" s="171"/>
      <c r="GT40" s="171"/>
      <c r="GU40" s="171"/>
      <c r="GV40" s="171"/>
      <c r="GW40" s="171"/>
      <c r="GX40" s="171"/>
      <c r="GY40" s="171"/>
      <c r="GZ40" s="171"/>
      <c r="HA40" s="171"/>
      <c r="HB40" s="171"/>
      <c r="HC40" s="171"/>
      <c r="HD40" s="171"/>
      <c r="HE40" s="171"/>
      <c r="HF40" s="171"/>
      <c r="HG40" s="171"/>
      <c r="HH40" s="171"/>
      <c r="HI40" s="171"/>
      <c r="HJ40" s="171"/>
      <c r="HK40" s="171"/>
      <c r="HL40" s="171"/>
      <c r="HM40" s="171"/>
      <c r="HN40" s="171"/>
      <c r="HO40" s="171"/>
      <c r="HP40" s="171"/>
      <c r="HQ40" s="171"/>
      <c r="HR40" s="171"/>
      <c r="HS40" s="171"/>
      <c r="HT40" s="171"/>
      <c r="HU40" s="171"/>
      <c r="HV40" s="171"/>
      <c r="HW40" s="171"/>
      <c r="HX40" s="171"/>
      <c r="HY40" s="171"/>
      <c r="HZ40" s="171"/>
      <c r="IA40" s="171"/>
      <c r="IB40" s="171"/>
      <c r="IC40" s="171"/>
      <c r="ID40" s="171"/>
      <c r="IE40" s="171"/>
      <c r="IF40" s="171"/>
      <c r="IG40" s="171"/>
      <c r="IH40" s="171"/>
      <c r="II40" s="171"/>
      <c r="IJ40" s="171"/>
      <c r="IK40" s="171"/>
      <c r="IL40" s="171"/>
      <c r="IM40" s="171"/>
      <c r="IN40" s="171"/>
      <c r="IO40" s="171"/>
      <c r="IP40" s="171"/>
      <c r="IQ40" s="171"/>
      <c r="IR40" s="171"/>
      <c r="IS40" s="171"/>
      <c r="IT40" s="171"/>
      <c r="IU40" s="171"/>
      <c r="IV40" s="171"/>
      <c r="IW40" s="171"/>
      <c r="IX40" s="171"/>
      <c r="IY40" s="171"/>
      <c r="IZ40" s="171"/>
      <c r="JA40" s="171"/>
      <c r="JB40" s="171"/>
      <c r="JC40" s="171"/>
      <c r="JD40" s="171"/>
      <c r="JE40" s="171"/>
      <c r="JF40" s="171"/>
      <c r="JG40" s="171"/>
      <c r="JH40" s="171"/>
      <c r="JI40" s="171"/>
      <c r="JJ40" s="171"/>
      <c r="JK40" s="171"/>
      <c r="JL40" s="171"/>
      <c r="JM40" s="171"/>
      <c r="JN40" s="171"/>
      <c r="JO40" s="171"/>
      <c r="JP40" s="171"/>
      <c r="JQ40" s="171"/>
      <c r="JR40" s="171"/>
      <c r="JS40" s="171"/>
      <c r="JT40" s="171"/>
      <c r="JU40" s="171"/>
      <c r="JV40" s="171"/>
      <c r="JW40" s="171"/>
      <c r="JX40" s="171"/>
      <c r="JY40" s="171"/>
      <c r="JZ40" s="171"/>
      <c r="KA40" s="171"/>
      <c r="KB40" s="171"/>
      <c r="KC40" s="171"/>
      <c r="KD40" s="171"/>
      <c r="KE40" s="171"/>
      <c r="KF40" s="171"/>
      <c r="KG40" s="171"/>
      <c r="KH40" s="171"/>
      <c r="KI40" s="171"/>
      <c r="KJ40" s="171"/>
      <c r="KK40" s="171"/>
      <c r="KL40" s="171"/>
      <c r="KM40" s="171"/>
      <c r="KN40" s="171"/>
      <c r="KO40" s="171"/>
      <c r="KP40" s="171"/>
      <c r="KQ40" s="171"/>
      <c r="KR40" s="171"/>
      <c r="KS40" s="171"/>
      <c r="KT40" s="171"/>
      <c r="KU40" s="171"/>
      <c r="KV40" s="171"/>
      <c r="KW40" s="171"/>
      <c r="KX40" s="171"/>
      <c r="KY40" s="171"/>
      <c r="KZ40" s="171"/>
      <c r="LA40" s="171"/>
      <c r="LB40" s="171"/>
      <c r="LC40" s="171"/>
      <c r="LD40" s="171"/>
      <c r="LE40" s="171"/>
      <c r="LF40" s="171"/>
      <c r="LG40" s="171"/>
      <c r="LH40" s="171"/>
      <c r="LI40" s="171"/>
      <c r="LJ40" s="171"/>
      <c r="LK40" s="171"/>
      <c r="LL40" s="171"/>
      <c r="LM40" s="171"/>
      <c r="LN40" s="171"/>
      <c r="LO40" s="171"/>
      <c r="LP40" s="171"/>
      <c r="LQ40" s="171"/>
      <c r="LR40" s="171"/>
      <c r="LS40" s="171"/>
      <c r="LT40" s="171"/>
      <c r="LU40" s="171"/>
      <c r="LV40" s="171"/>
      <c r="LW40" s="171"/>
      <c r="LX40" s="171"/>
      <c r="LY40" s="171"/>
      <c r="LZ40" s="171"/>
      <c r="MA40" s="171"/>
      <c r="MB40" s="171"/>
      <c r="MC40" s="171"/>
      <c r="MD40" s="171"/>
      <c r="ME40" s="171"/>
      <c r="MF40" s="171"/>
      <c r="MG40" s="171"/>
      <c r="MH40" s="171"/>
      <c r="MI40" s="171"/>
      <c r="MJ40" s="171"/>
      <c r="MK40" s="171"/>
      <c r="ML40" s="171"/>
      <c r="MM40" s="171"/>
      <c r="MN40" s="171"/>
      <c r="MO40" s="171"/>
      <c r="MP40" s="171"/>
      <c r="MQ40" s="171"/>
      <c r="MR40" s="171"/>
      <c r="MS40" s="171"/>
      <c r="MT40" s="171"/>
      <c r="MU40" s="171"/>
      <c r="MV40" s="171"/>
      <c r="MW40" s="171"/>
      <c r="MX40" s="171"/>
      <c r="MY40" s="171"/>
      <c r="MZ40" s="171"/>
      <c r="NA40" s="171"/>
      <c r="NB40" s="171"/>
      <c r="NC40" s="171"/>
      <c r="ND40" s="171"/>
      <c r="NE40" s="171"/>
      <c r="NF40" s="171"/>
      <c r="NG40" s="171"/>
      <c r="NH40" s="171"/>
      <c r="NI40" s="171"/>
      <c r="NJ40" s="171"/>
      <c r="NK40" s="171"/>
      <c r="NL40" s="171"/>
      <c r="NM40" s="171"/>
      <c r="NN40" s="171"/>
      <c r="NO40" s="171"/>
      <c r="NP40" s="171"/>
      <c r="NQ40" s="171"/>
      <c r="NR40" s="171"/>
      <c r="NS40" s="171"/>
      <c r="NT40" s="171"/>
      <c r="NU40" s="171"/>
      <c r="NV40" s="171"/>
      <c r="NW40" s="171"/>
      <c r="NX40" s="171"/>
      <c r="NY40" s="171"/>
      <c r="NZ40" s="171"/>
      <c r="OA40" s="171"/>
      <c r="OB40" s="171"/>
      <c r="OC40" s="171"/>
      <c r="OD40" s="171"/>
      <c r="OE40" s="171"/>
      <c r="OF40" s="171"/>
      <c r="OG40" s="171"/>
      <c r="OH40" s="171"/>
      <c r="OI40" s="171"/>
      <c r="OJ40" s="171"/>
      <c r="OK40" s="171"/>
      <c r="OL40" s="171"/>
      <c r="OM40" s="171"/>
      <c r="ON40" s="171"/>
      <c r="OO40" s="171"/>
      <c r="OP40" s="171"/>
      <c r="OQ40" s="171"/>
      <c r="OR40" s="171"/>
      <c r="OS40" s="171"/>
      <c r="OT40" s="171"/>
      <c r="OU40" s="171"/>
      <c r="OV40" s="171"/>
      <c r="OW40" s="171"/>
      <c r="OX40" s="171"/>
      <c r="OY40" s="171"/>
      <c r="OZ40" s="171"/>
      <c r="PA40" s="171"/>
      <c r="PB40" s="171"/>
      <c r="PC40" s="171"/>
      <c r="PD40" s="171"/>
      <c r="PE40" s="171"/>
      <c r="PF40" s="171"/>
      <c r="PG40" s="171"/>
      <c r="PH40" s="171"/>
      <c r="PI40" s="171"/>
      <c r="PJ40" s="171"/>
      <c r="PK40" s="171"/>
      <c r="PL40" s="171"/>
      <c r="PM40" s="171"/>
      <c r="PN40" s="171"/>
      <c r="PO40" s="171"/>
      <c r="PP40" s="171"/>
      <c r="PQ40" s="171"/>
      <c r="PR40" s="171"/>
      <c r="PS40" s="171"/>
      <c r="PT40" s="171"/>
      <c r="PU40" s="171"/>
      <c r="PV40" s="171"/>
      <c r="PW40" s="171"/>
      <c r="PX40" s="171"/>
      <c r="PY40" s="171"/>
      <c r="PZ40" s="171"/>
      <c r="QA40" s="171"/>
      <c r="QB40" s="171"/>
      <c r="QC40" s="171"/>
      <c r="QD40" s="171"/>
      <c r="QE40" s="171"/>
      <c r="QF40" s="171"/>
      <c r="QG40" s="171"/>
      <c r="QH40" s="171"/>
      <c r="QI40" s="171"/>
      <c r="QJ40" s="171"/>
      <c r="QK40" s="171"/>
      <c r="QL40" s="171"/>
      <c r="QM40" s="171"/>
      <c r="QN40" s="171"/>
      <c r="QO40" s="171"/>
      <c r="QP40" s="171"/>
      <c r="QQ40" s="171"/>
      <c r="QR40" s="171"/>
      <c r="QS40" s="171"/>
      <c r="QT40" s="171"/>
      <c r="QU40" s="171"/>
      <c r="QV40" s="171"/>
      <c r="QW40" s="171"/>
      <c r="QX40" s="171"/>
      <c r="QY40" s="171"/>
      <c r="QZ40" s="171"/>
      <c r="RA40" s="171"/>
      <c r="RB40" s="171"/>
      <c r="RC40" s="171"/>
      <c r="RD40" s="171"/>
      <c r="RE40" s="171"/>
      <c r="RF40" s="171"/>
      <c r="RG40" s="171"/>
      <c r="RH40" s="171"/>
      <c r="RI40" s="171"/>
      <c r="RJ40" s="171"/>
      <c r="RK40" s="171"/>
      <c r="RL40" s="171"/>
      <c r="RM40" s="171"/>
      <c r="RN40" s="171"/>
      <c r="RO40" s="171"/>
      <c r="RP40" s="171"/>
      <c r="RQ40" s="171"/>
      <c r="RR40" s="171"/>
      <c r="RS40" s="171"/>
      <c r="RT40" s="171"/>
      <c r="RU40" s="171"/>
      <c r="RV40" s="171"/>
      <c r="RW40" s="171"/>
      <c r="RX40" s="171"/>
      <c r="RY40" s="171"/>
      <c r="RZ40" s="171"/>
      <c r="SA40" s="171"/>
      <c r="SB40" s="171"/>
      <c r="SC40" s="171"/>
      <c r="SD40" s="171"/>
      <c r="SE40" s="171"/>
      <c r="SF40" s="171"/>
      <c r="SG40" s="171"/>
      <c r="SH40" s="171"/>
      <c r="SI40" s="171"/>
      <c r="SJ40" s="171"/>
      <c r="SK40" s="171"/>
      <c r="SL40" s="171"/>
      <c r="SM40" s="171"/>
      <c r="SN40" s="171"/>
      <c r="SO40" s="171"/>
      <c r="SP40" s="171"/>
      <c r="SQ40" s="171"/>
      <c r="SR40" s="171"/>
      <c r="SS40" s="171"/>
      <c r="ST40" s="171"/>
      <c r="SU40" s="171"/>
      <c r="SV40" s="171"/>
      <c r="SW40" s="171"/>
      <c r="SX40" s="171"/>
      <c r="SY40" s="171"/>
      <c r="SZ40" s="171"/>
      <c r="TA40" s="171"/>
      <c r="TB40" s="171"/>
      <c r="TC40" s="171"/>
      <c r="TD40" s="171"/>
      <c r="TE40" s="171"/>
      <c r="TF40" s="171"/>
      <c r="TG40" s="171"/>
      <c r="TH40" s="171"/>
      <c r="TI40" s="171"/>
      <c r="TJ40" s="171"/>
      <c r="TK40" s="171"/>
      <c r="TL40" s="171"/>
      <c r="TM40" s="171"/>
      <c r="TN40" s="171"/>
      <c r="TO40" s="171"/>
      <c r="TP40" s="171"/>
      <c r="TQ40" s="171"/>
      <c r="TR40" s="171"/>
      <c r="TS40" s="171"/>
      <c r="TT40" s="171"/>
      <c r="TU40" s="171"/>
      <c r="TV40" s="171"/>
      <c r="TW40" s="171"/>
      <c r="TX40" s="171"/>
      <c r="TY40" s="171"/>
      <c r="TZ40" s="171"/>
      <c r="UA40" s="171"/>
      <c r="UB40" s="171"/>
      <c r="UC40" s="171"/>
      <c r="UD40" s="171"/>
      <c r="UE40" s="171"/>
      <c r="UF40" s="171"/>
      <c r="UG40" s="171"/>
      <c r="UH40" s="171"/>
      <c r="UI40" s="171"/>
      <c r="UJ40" s="171"/>
      <c r="UK40" s="171"/>
      <c r="UL40" s="171"/>
      <c r="UM40" s="171"/>
      <c r="UN40" s="171"/>
      <c r="UO40" s="171"/>
      <c r="UP40" s="171"/>
      <c r="UQ40" s="171"/>
      <c r="UR40" s="171"/>
      <c r="US40" s="171"/>
      <c r="UT40" s="171"/>
      <c r="UU40" s="171"/>
      <c r="UV40" s="171"/>
      <c r="UW40" s="171"/>
      <c r="UX40" s="171"/>
      <c r="UY40" s="171"/>
      <c r="UZ40" s="171"/>
      <c r="VA40" s="171"/>
      <c r="VB40" s="171"/>
      <c r="VC40" s="171"/>
      <c r="VD40" s="171"/>
      <c r="VE40" s="171"/>
      <c r="VF40" s="171"/>
      <c r="VG40" s="171"/>
      <c r="VH40" s="171"/>
      <c r="VI40" s="171"/>
      <c r="VJ40" s="171"/>
      <c r="VK40" s="171"/>
      <c r="VL40" s="171"/>
      <c r="VM40" s="171"/>
      <c r="VN40" s="171"/>
      <c r="VO40" s="171"/>
      <c r="VP40" s="171"/>
      <c r="VQ40" s="171"/>
      <c r="VR40" s="171"/>
      <c r="VS40" s="171"/>
      <c r="VT40" s="171"/>
      <c r="VU40" s="171"/>
      <c r="VV40" s="171"/>
      <c r="VW40" s="171"/>
      <c r="VX40" s="171"/>
      <c r="VY40" s="171"/>
      <c r="VZ40" s="171"/>
      <c r="WA40" s="171"/>
      <c r="WB40" s="171"/>
      <c r="WC40" s="171"/>
      <c r="WD40" s="171"/>
      <c r="WE40" s="171"/>
      <c r="WF40" s="171"/>
      <c r="WG40" s="171"/>
      <c r="WH40" s="171"/>
      <c r="WI40" s="171"/>
      <c r="WJ40" s="171"/>
      <c r="WK40" s="171"/>
      <c r="WL40" s="171"/>
      <c r="WM40" s="171"/>
      <c r="WN40" s="171"/>
      <c r="WO40" s="171"/>
      <c r="WP40" s="171"/>
      <c r="WQ40" s="171"/>
      <c r="WR40" s="171"/>
      <c r="WS40" s="171"/>
      <c r="WT40" s="171"/>
      <c r="WU40" s="171"/>
      <c r="WV40" s="171"/>
      <c r="WW40" s="171"/>
      <c r="WX40" s="171"/>
      <c r="WY40" s="171"/>
      <c r="WZ40" s="171"/>
      <c r="XA40" s="171"/>
      <c r="XB40" s="171"/>
      <c r="XC40" s="171"/>
      <c r="XD40" s="171"/>
      <c r="XE40" s="171"/>
      <c r="XF40" s="171"/>
      <c r="XG40" s="171"/>
      <c r="XH40" s="171"/>
      <c r="XI40" s="171"/>
      <c r="XJ40" s="171"/>
      <c r="XK40" s="171"/>
      <c r="XL40" s="171"/>
      <c r="XM40" s="171"/>
      <c r="XN40" s="171"/>
      <c r="XO40" s="171"/>
      <c r="XP40" s="171"/>
      <c r="XQ40" s="171"/>
      <c r="XR40" s="171"/>
      <c r="XS40" s="171"/>
      <c r="XT40" s="171"/>
      <c r="XU40" s="171"/>
      <c r="XV40" s="171"/>
      <c r="XW40" s="171"/>
      <c r="XX40" s="171"/>
      <c r="XY40" s="171"/>
      <c r="XZ40" s="171"/>
      <c r="YA40" s="171"/>
      <c r="YB40" s="171"/>
      <c r="YC40" s="171"/>
      <c r="YD40" s="171"/>
      <c r="YE40" s="171"/>
      <c r="YF40" s="171"/>
      <c r="YG40" s="171"/>
      <c r="YH40" s="171"/>
      <c r="YI40" s="171"/>
      <c r="YJ40" s="171"/>
      <c r="YK40" s="171"/>
      <c r="YL40" s="171"/>
      <c r="YM40" s="171"/>
      <c r="YN40" s="171"/>
      <c r="YO40" s="171"/>
      <c r="YP40" s="171"/>
      <c r="YQ40" s="171"/>
      <c r="YR40" s="171"/>
      <c r="YS40" s="171"/>
      <c r="YT40" s="171"/>
      <c r="YU40" s="171"/>
      <c r="YV40" s="171"/>
      <c r="YW40" s="171"/>
      <c r="YX40" s="171"/>
      <c r="YY40" s="171"/>
      <c r="YZ40" s="171"/>
      <c r="ZA40" s="171"/>
      <c r="ZB40" s="171"/>
      <c r="ZC40" s="171"/>
      <c r="ZD40" s="171"/>
      <c r="ZE40" s="171"/>
      <c r="ZF40" s="171"/>
      <c r="ZG40" s="171"/>
      <c r="ZH40" s="171"/>
      <c r="ZI40" s="171"/>
      <c r="ZJ40" s="171"/>
      <c r="ZK40" s="171"/>
      <c r="ZL40" s="171"/>
      <c r="ZM40" s="171"/>
      <c r="ZN40" s="171"/>
      <c r="ZO40" s="171"/>
      <c r="ZP40" s="171"/>
      <c r="ZQ40" s="171"/>
      <c r="ZR40" s="171"/>
      <c r="ZS40" s="171"/>
      <c r="ZT40" s="171"/>
      <c r="ZU40" s="171"/>
      <c r="ZV40" s="171"/>
      <c r="ZW40" s="171"/>
      <c r="ZX40" s="171"/>
      <c r="ZY40" s="171"/>
      <c r="ZZ40" s="171"/>
      <c r="AAA40" s="171"/>
      <c r="AAB40" s="171"/>
      <c r="AAC40" s="171"/>
      <c r="AAD40" s="171"/>
      <c r="AAE40" s="171"/>
      <c r="AAF40" s="171"/>
      <c r="AAG40" s="171"/>
      <c r="AAH40" s="171"/>
      <c r="AAI40" s="171"/>
      <c r="AAJ40" s="171"/>
      <c r="AAK40" s="171"/>
      <c r="AAL40" s="171"/>
      <c r="AAM40" s="171"/>
      <c r="AAN40" s="171"/>
      <c r="AAO40" s="171"/>
      <c r="AAP40" s="171"/>
      <c r="AAQ40" s="171"/>
      <c r="AAR40" s="171"/>
      <c r="AAS40" s="171"/>
      <c r="AAT40" s="171"/>
      <c r="AAU40" s="171"/>
      <c r="AAV40" s="171"/>
      <c r="AAW40" s="171"/>
      <c r="AAX40" s="171"/>
      <c r="AAY40" s="171"/>
      <c r="AAZ40" s="171"/>
      <c r="ABA40" s="171"/>
      <c r="ABB40" s="171"/>
      <c r="ABC40" s="171"/>
      <c r="ABD40" s="171"/>
      <c r="ABE40" s="171"/>
      <c r="ABF40" s="171"/>
      <c r="ABG40" s="171"/>
      <c r="ABH40" s="171"/>
      <c r="ABI40" s="171"/>
      <c r="ABJ40" s="171"/>
      <c r="ABK40" s="171"/>
      <c r="ABL40" s="171"/>
      <c r="ABM40" s="171"/>
      <c r="ABN40" s="171"/>
      <c r="ABO40" s="171"/>
      <c r="ABP40" s="171"/>
      <c r="ABQ40" s="171"/>
      <c r="ABR40" s="171"/>
      <c r="ABS40" s="171"/>
      <c r="ABT40" s="171"/>
      <c r="ABU40" s="171"/>
      <c r="ABV40" s="171"/>
      <c r="ABW40" s="171"/>
      <c r="ABX40" s="171"/>
      <c r="ABY40" s="171"/>
      <c r="ABZ40" s="171"/>
      <c r="ACA40" s="171"/>
      <c r="ACB40" s="171"/>
      <c r="ACC40" s="171"/>
      <c r="ACD40" s="171"/>
      <c r="ACE40" s="171"/>
      <c r="ACF40" s="171"/>
      <c r="ACG40" s="171"/>
      <c r="ACH40" s="171"/>
      <c r="ACI40" s="171"/>
      <c r="ACJ40" s="171"/>
      <c r="ACK40" s="171"/>
      <c r="ACL40" s="171"/>
      <c r="ACM40" s="171"/>
      <c r="ACN40" s="171"/>
      <c r="ACO40" s="171"/>
      <c r="ACP40" s="171"/>
      <c r="ACQ40" s="171"/>
      <c r="ACR40" s="171"/>
      <c r="ACS40" s="171"/>
      <c r="ACT40" s="171"/>
      <c r="ACU40" s="171"/>
      <c r="ACV40" s="171"/>
      <c r="ACW40" s="171"/>
      <c r="ACX40" s="171"/>
      <c r="ACY40" s="171"/>
      <c r="ACZ40" s="171"/>
      <c r="ADA40" s="171"/>
      <c r="ADB40" s="171"/>
      <c r="ADC40" s="171"/>
      <c r="ADD40" s="171"/>
      <c r="ADE40" s="171"/>
      <c r="ADF40" s="171"/>
      <c r="ADG40" s="171"/>
      <c r="ADH40" s="171"/>
      <c r="ADI40" s="171"/>
      <c r="ADJ40" s="171"/>
      <c r="ADK40" s="171"/>
      <c r="ADL40" s="171"/>
      <c r="ADM40" s="171"/>
      <c r="ADN40" s="171"/>
      <c r="ADO40" s="171"/>
      <c r="ADP40" s="171"/>
      <c r="ADQ40" s="171"/>
      <c r="ADR40" s="171"/>
      <c r="ADS40" s="171"/>
      <c r="ADT40" s="171"/>
      <c r="ADU40" s="171"/>
      <c r="ADV40" s="171"/>
      <c r="ADW40" s="171"/>
      <c r="ADX40" s="171"/>
      <c r="ADY40" s="171"/>
      <c r="ADZ40" s="171"/>
      <c r="AEA40" s="171"/>
      <c r="AEB40" s="171"/>
      <c r="AEC40" s="171"/>
      <c r="AED40" s="171"/>
      <c r="AEE40" s="171"/>
      <c r="AEF40" s="171"/>
      <c r="AEG40" s="171"/>
      <c r="AEH40" s="171"/>
      <c r="AEI40" s="171"/>
      <c r="AEJ40" s="171"/>
      <c r="AEK40" s="171"/>
      <c r="AEL40" s="171"/>
      <c r="AEM40" s="171"/>
      <c r="AEN40" s="171"/>
      <c r="AEO40" s="171"/>
      <c r="AEP40" s="171"/>
      <c r="AEQ40" s="171"/>
      <c r="AER40" s="171"/>
      <c r="AES40" s="171"/>
      <c r="AET40" s="171"/>
      <c r="AEU40" s="171"/>
      <c r="AEV40" s="171"/>
      <c r="AEW40" s="171"/>
      <c r="AEX40" s="171"/>
      <c r="AEY40" s="171"/>
      <c r="AEZ40" s="171"/>
      <c r="AFA40" s="171"/>
      <c r="AFB40" s="171"/>
      <c r="AFC40" s="171"/>
      <c r="AFD40" s="171"/>
      <c r="AFE40" s="171"/>
      <c r="AFF40" s="171"/>
      <c r="AFG40" s="171"/>
      <c r="AFH40" s="171"/>
      <c r="AFI40" s="171"/>
      <c r="AFJ40" s="171"/>
      <c r="AFK40" s="171"/>
      <c r="AFL40" s="171"/>
      <c r="AFM40" s="171"/>
      <c r="AFN40" s="171"/>
      <c r="AFO40" s="171"/>
      <c r="AFP40" s="171"/>
      <c r="AFQ40" s="171"/>
      <c r="AFR40" s="171"/>
      <c r="AFS40" s="171"/>
      <c r="AFT40" s="171"/>
      <c r="AFU40" s="171"/>
      <c r="AFV40" s="171"/>
      <c r="AFW40" s="171"/>
      <c r="AFX40" s="171"/>
      <c r="AFY40" s="171"/>
      <c r="AFZ40" s="171"/>
      <c r="AGA40" s="171"/>
      <c r="AGB40" s="171"/>
      <c r="AGC40" s="171"/>
      <c r="AGD40" s="171"/>
      <c r="AGE40" s="171"/>
      <c r="AGF40" s="171"/>
      <c r="AGG40" s="171"/>
      <c r="AGH40" s="171"/>
      <c r="AGI40" s="171"/>
      <c r="AGJ40" s="171"/>
      <c r="AGK40" s="171"/>
      <c r="AGL40" s="171"/>
      <c r="AGM40" s="171"/>
      <c r="AGN40" s="171"/>
      <c r="AGO40" s="171"/>
      <c r="AGP40" s="171"/>
      <c r="AGQ40" s="171"/>
      <c r="AGR40" s="171"/>
      <c r="AGS40" s="171"/>
      <c r="AGT40" s="171"/>
      <c r="AGU40" s="171"/>
      <c r="AGV40" s="171"/>
      <c r="AGW40" s="171"/>
      <c r="AGX40" s="171"/>
      <c r="AGY40" s="171"/>
      <c r="AGZ40" s="171"/>
      <c r="AHA40" s="171"/>
      <c r="AHB40" s="171"/>
      <c r="AHC40" s="171"/>
      <c r="AHD40" s="171"/>
      <c r="AHE40" s="171"/>
      <c r="AHF40" s="171"/>
      <c r="AHG40" s="171"/>
      <c r="AHH40" s="171"/>
      <c r="AHI40" s="171"/>
      <c r="AHJ40" s="171"/>
      <c r="AHK40" s="171"/>
      <c r="AHL40" s="171"/>
      <c r="AHM40" s="171"/>
      <c r="AHN40" s="171"/>
      <c r="AHO40" s="171"/>
      <c r="AHP40" s="171"/>
      <c r="AHQ40" s="171"/>
      <c r="AHR40" s="171"/>
      <c r="AHS40" s="171"/>
      <c r="AHT40" s="171"/>
      <c r="AHU40" s="171"/>
      <c r="AHV40" s="171"/>
      <c r="AHW40" s="171"/>
      <c r="AHX40" s="171"/>
      <c r="AHY40" s="171"/>
      <c r="AHZ40" s="171"/>
      <c r="AIA40" s="171"/>
      <c r="AIB40" s="171"/>
      <c r="AIC40" s="171"/>
      <c r="AID40" s="171"/>
      <c r="AIE40" s="171"/>
      <c r="AIF40" s="171"/>
      <c r="AIG40" s="171"/>
      <c r="AIH40" s="171"/>
      <c r="AII40" s="171"/>
      <c r="AIJ40" s="171"/>
      <c r="AIK40" s="171"/>
      <c r="AIL40" s="171"/>
      <c r="AIM40" s="171"/>
      <c r="AIN40" s="171"/>
      <c r="AIO40" s="171"/>
      <c r="AIP40" s="171"/>
      <c r="AIQ40" s="171"/>
      <c r="AIR40" s="171"/>
      <c r="AIS40" s="171"/>
      <c r="AIT40" s="171"/>
      <c r="AIU40" s="171"/>
      <c r="AIV40" s="171"/>
      <c r="AIW40" s="171"/>
      <c r="AIX40" s="171"/>
      <c r="AIY40" s="171"/>
      <c r="AIZ40" s="171"/>
      <c r="AJA40" s="171"/>
      <c r="AJB40" s="171"/>
      <c r="AJC40" s="171"/>
      <c r="AJD40" s="171"/>
      <c r="AJE40" s="171"/>
      <c r="AJF40" s="171"/>
      <c r="AJG40" s="171"/>
      <c r="AJH40" s="171"/>
      <c r="AJI40" s="171"/>
      <c r="AJJ40" s="171"/>
      <c r="AJK40" s="171"/>
      <c r="AJL40" s="171"/>
      <c r="AJM40" s="171"/>
      <c r="AJN40" s="171"/>
      <c r="AJO40" s="171"/>
      <c r="AJP40" s="171"/>
      <c r="AJQ40" s="171"/>
      <c r="AJR40" s="171"/>
      <c r="AJS40" s="171"/>
      <c r="AJT40" s="171"/>
      <c r="AJU40" s="171"/>
      <c r="AJV40" s="171"/>
      <c r="AJW40" s="171"/>
      <c r="AJX40" s="171"/>
      <c r="AJY40" s="171"/>
      <c r="AJZ40" s="171"/>
      <c r="AKA40" s="171"/>
      <c r="AKB40" s="171"/>
      <c r="AKC40" s="171"/>
      <c r="AKD40" s="171"/>
      <c r="AKE40" s="171"/>
      <c r="AKF40" s="171"/>
      <c r="AKG40" s="171"/>
      <c r="AKH40" s="171"/>
      <c r="AKI40" s="171"/>
      <c r="AKJ40" s="171"/>
      <c r="AKK40" s="171"/>
      <c r="AKL40" s="171"/>
      <c r="AKM40" s="171"/>
      <c r="AKN40" s="171"/>
      <c r="AKO40" s="171"/>
      <c r="AKP40" s="171"/>
      <c r="AKQ40" s="171"/>
      <c r="AKR40" s="171"/>
      <c r="AKS40" s="171"/>
      <c r="AKT40" s="171"/>
      <c r="AKU40" s="171"/>
      <c r="AKV40" s="171"/>
      <c r="AKW40" s="171"/>
      <c r="AKX40" s="171"/>
      <c r="AKY40" s="171"/>
      <c r="AKZ40" s="171"/>
      <c r="ALA40" s="171"/>
      <c r="ALB40" s="171"/>
      <c r="ALC40" s="171"/>
      <c r="ALD40" s="171"/>
      <c r="ALE40" s="171"/>
      <c r="ALF40" s="171"/>
      <c r="ALG40" s="171"/>
      <c r="ALH40" s="171"/>
      <c r="ALI40" s="171"/>
      <c r="ALJ40" s="171"/>
      <c r="ALK40" s="171"/>
      <c r="ALL40" s="171"/>
      <c r="ALM40" s="171"/>
      <c r="ALN40" s="171"/>
      <c r="ALO40" s="171"/>
      <c r="ALP40" s="171"/>
      <c r="ALQ40" s="171"/>
      <c r="ALR40" s="171"/>
    </row>
    <row r="41" spans="1:1006">
      <c r="A41" s="196" t="s">
        <v>134</v>
      </c>
      <c r="B41" s="368" t="s">
        <v>135</v>
      </c>
      <c r="C41" s="368"/>
      <c r="D41" s="221">
        <f>'Anlage A2'!R10</f>
        <v>4.1359087695856527</v>
      </c>
      <c r="E41" s="183">
        <f>E40</f>
        <v>59559.27</v>
      </c>
      <c r="F41" s="190">
        <f>'Anlage A2'!S10</f>
        <v>3.8685572848365624</v>
      </c>
      <c r="G41" s="183">
        <f>'Anlage A2'!J10</f>
        <v>230408.44783804769</v>
      </c>
      <c r="H41" s="183">
        <f>'Anlage A2'!K10</f>
        <v>39.453501342131453</v>
      </c>
      <c r="BM41" s="171"/>
      <c r="BN41" s="171"/>
      <c r="BO41" s="171"/>
      <c r="BP41" s="171"/>
      <c r="BQ41" s="171"/>
      <c r="BR41" s="171"/>
      <c r="BS41" s="171"/>
      <c r="BT41" s="171"/>
      <c r="BU41" s="171"/>
      <c r="BV41" s="171"/>
      <c r="BW41" s="171"/>
      <c r="BX41" s="171"/>
      <c r="BY41" s="171"/>
      <c r="BZ41" s="171"/>
      <c r="CA41" s="171"/>
      <c r="CB41" s="171"/>
      <c r="CC41" s="171"/>
      <c r="CD41" s="171"/>
      <c r="CE41" s="171"/>
      <c r="CF41" s="171"/>
      <c r="CG41" s="171"/>
      <c r="CH41" s="171"/>
      <c r="CI41" s="171"/>
      <c r="CJ41" s="171"/>
      <c r="CK41" s="171"/>
      <c r="CL41" s="171"/>
      <c r="CM41" s="171"/>
      <c r="CN41" s="171"/>
      <c r="CO41" s="171"/>
      <c r="CP41" s="171"/>
      <c r="CQ41" s="171"/>
      <c r="CR41" s="171"/>
      <c r="CS41" s="171"/>
      <c r="CT41" s="171"/>
      <c r="CU41" s="171"/>
      <c r="CV41" s="171"/>
      <c r="CW41" s="171"/>
      <c r="CX41" s="171"/>
      <c r="CY41" s="171"/>
      <c r="CZ41" s="171"/>
      <c r="DA41" s="171"/>
      <c r="DB41" s="171"/>
      <c r="DC41" s="171"/>
      <c r="DD41" s="171"/>
      <c r="DE41" s="171"/>
      <c r="DF41" s="171"/>
      <c r="DG41" s="171"/>
      <c r="DH41" s="171"/>
      <c r="DI41" s="171"/>
      <c r="DJ41" s="171"/>
      <c r="DK41" s="171"/>
      <c r="DL41" s="171"/>
      <c r="DM41" s="171"/>
      <c r="DN41" s="171"/>
      <c r="DO41" s="171"/>
      <c r="DP41" s="171"/>
      <c r="DQ41" s="171"/>
      <c r="DR41" s="171"/>
      <c r="DS41" s="171"/>
      <c r="DT41" s="171"/>
      <c r="DU41" s="171"/>
      <c r="DV41" s="171"/>
      <c r="DW41" s="171"/>
      <c r="DX41" s="171"/>
      <c r="DY41" s="171"/>
      <c r="DZ41" s="171"/>
      <c r="EA41" s="171"/>
      <c r="EB41" s="171"/>
      <c r="EC41" s="171"/>
      <c r="ED41" s="171"/>
      <c r="EE41" s="171"/>
      <c r="EF41" s="171"/>
      <c r="EG41" s="171"/>
      <c r="EH41" s="171"/>
      <c r="EI41" s="171"/>
      <c r="EJ41" s="171"/>
      <c r="EK41" s="171"/>
      <c r="EL41" s="171"/>
      <c r="EM41" s="171"/>
      <c r="EN41" s="171"/>
      <c r="EO41" s="171"/>
      <c r="EP41" s="171"/>
      <c r="EQ41" s="171"/>
      <c r="ER41" s="171"/>
      <c r="ES41" s="171"/>
      <c r="ET41" s="171"/>
      <c r="EU41" s="171"/>
      <c r="EV41" s="171"/>
      <c r="EW41" s="171"/>
      <c r="EX41" s="171"/>
      <c r="EY41" s="171"/>
      <c r="EZ41" s="171"/>
      <c r="FA41" s="171"/>
      <c r="FB41" s="171"/>
      <c r="FC41" s="171"/>
      <c r="FD41" s="171"/>
      <c r="FE41" s="171"/>
      <c r="FF41" s="171"/>
      <c r="FG41" s="171"/>
      <c r="FH41" s="171"/>
      <c r="FI41" s="171"/>
      <c r="FJ41" s="171"/>
      <c r="FK41" s="171"/>
      <c r="FL41" s="171"/>
      <c r="FM41" s="171"/>
      <c r="FN41" s="171"/>
      <c r="FO41" s="171"/>
      <c r="FP41" s="171"/>
      <c r="FQ41" s="171"/>
      <c r="FR41" s="171"/>
      <c r="FS41" s="171"/>
      <c r="FT41" s="171"/>
      <c r="FU41" s="171"/>
      <c r="FV41" s="171"/>
      <c r="FW41" s="171"/>
      <c r="FX41" s="171"/>
      <c r="FY41" s="171"/>
      <c r="FZ41" s="171"/>
      <c r="GA41" s="171"/>
      <c r="GB41" s="171"/>
      <c r="GC41" s="171"/>
      <c r="GD41" s="171"/>
      <c r="GE41" s="171"/>
      <c r="GF41" s="171"/>
      <c r="GG41" s="171"/>
      <c r="GH41" s="171"/>
      <c r="GI41" s="171"/>
      <c r="GJ41" s="171"/>
      <c r="GK41" s="171"/>
      <c r="GL41" s="171"/>
      <c r="GM41" s="171"/>
      <c r="GN41" s="171"/>
      <c r="GO41" s="171"/>
      <c r="GP41" s="171"/>
      <c r="GQ41" s="171"/>
      <c r="GR41" s="171"/>
      <c r="GS41" s="171"/>
      <c r="GT41" s="171"/>
      <c r="GU41" s="171"/>
      <c r="GV41" s="171"/>
      <c r="GW41" s="171"/>
      <c r="GX41" s="171"/>
      <c r="GY41" s="171"/>
      <c r="GZ41" s="171"/>
      <c r="HA41" s="171"/>
      <c r="HB41" s="171"/>
      <c r="HC41" s="171"/>
      <c r="HD41" s="171"/>
      <c r="HE41" s="171"/>
      <c r="HF41" s="171"/>
      <c r="HG41" s="171"/>
      <c r="HH41" s="171"/>
      <c r="HI41" s="171"/>
      <c r="HJ41" s="171"/>
      <c r="HK41" s="171"/>
      <c r="HL41" s="171"/>
      <c r="HM41" s="171"/>
      <c r="HN41" s="171"/>
      <c r="HO41" s="171"/>
      <c r="HP41" s="171"/>
      <c r="HQ41" s="171"/>
      <c r="HR41" s="171"/>
      <c r="HS41" s="171"/>
      <c r="HT41" s="171"/>
      <c r="HU41" s="171"/>
      <c r="HV41" s="171"/>
      <c r="HW41" s="171"/>
      <c r="HX41" s="171"/>
      <c r="HY41" s="171"/>
      <c r="HZ41" s="171"/>
      <c r="IA41" s="171"/>
      <c r="IB41" s="171"/>
      <c r="IC41" s="171"/>
      <c r="ID41" s="171"/>
      <c r="IE41" s="171"/>
      <c r="IF41" s="171"/>
      <c r="IG41" s="171"/>
      <c r="IH41" s="171"/>
      <c r="II41" s="171"/>
      <c r="IJ41" s="171"/>
      <c r="IK41" s="171"/>
      <c r="IL41" s="171"/>
      <c r="IM41" s="171"/>
      <c r="IN41" s="171"/>
      <c r="IO41" s="171"/>
      <c r="IP41" s="171"/>
      <c r="IQ41" s="171"/>
      <c r="IR41" s="171"/>
      <c r="IS41" s="171"/>
      <c r="IT41" s="171"/>
      <c r="IU41" s="171"/>
      <c r="IV41" s="171"/>
      <c r="IW41" s="171"/>
      <c r="IX41" s="171"/>
      <c r="IY41" s="171"/>
      <c r="IZ41" s="171"/>
      <c r="JA41" s="171"/>
      <c r="JB41" s="171"/>
      <c r="JC41" s="171"/>
      <c r="JD41" s="171"/>
      <c r="JE41" s="171"/>
      <c r="JF41" s="171"/>
      <c r="JG41" s="171"/>
      <c r="JH41" s="171"/>
      <c r="JI41" s="171"/>
      <c r="JJ41" s="171"/>
      <c r="JK41" s="171"/>
      <c r="JL41" s="171"/>
      <c r="JM41" s="171"/>
      <c r="JN41" s="171"/>
      <c r="JO41" s="171"/>
      <c r="JP41" s="171"/>
      <c r="JQ41" s="171"/>
      <c r="JR41" s="171"/>
      <c r="JS41" s="171"/>
      <c r="JT41" s="171"/>
      <c r="JU41" s="171"/>
      <c r="JV41" s="171"/>
      <c r="JW41" s="171"/>
      <c r="JX41" s="171"/>
      <c r="JY41" s="171"/>
      <c r="JZ41" s="171"/>
      <c r="KA41" s="171"/>
      <c r="KB41" s="171"/>
      <c r="KC41" s="171"/>
      <c r="KD41" s="171"/>
      <c r="KE41" s="171"/>
      <c r="KF41" s="171"/>
      <c r="KG41" s="171"/>
      <c r="KH41" s="171"/>
      <c r="KI41" s="171"/>
      <c r="KJ41" s="171"/>
      <c r="KK41" s="171"/>
      <c r="KL41" s="171"/>
      <c r="KM41" s="171"/>
      <c r="KN41" s="171"/>
      <c r="KO41" s="171"/>
      <c r="KP41" s="171"/>
      <c r="KQ41" s="171"/>
      <c r="KR41" s="171"/>
      <c r="KS41" s="171"/>
      <c r="KT41" s="171"/>
      <c r="KU41" s="171"/>
      <c r="KV41" s="171"/>
      <c r="KW41" s="171"/>
      <c r="KX41" s="171"/>
      <c r="KY41" s="171"/>
      <c r="KZ41" s="171"/>
      <c r="LA41" s="171"/>
      <c r="LB41" s="171"/>
      <c r="LC41" s="171"/>
      <c r="LD41" s="171"/>
      <c r="LE41" s="171"/>
      <c r="LF41" s="171"/>
      <c r="LG41" s="171"/>
      <c r="LH41" s="171"/>
      <c r="LI41" s="171"/>
      <c r="LJ41" s="171"/>
      <c r="LK41" s="171"/>
      <c r="LL41" s="171"/>
      <c r="LM41" s="171"/>
      <c r="LN41" s="171"/>
      <c r="LO41" s="171"/>
      <c r="LP41" s="171"/>
      <c r="LQ41" s="171"/>
      <c r="LR41" s="171"/>
      <c r="LS41" s="171"/>
      <c r="LT41" s="171"/>
      <c r="LU41" s="171"/>
      <c r="LV41" s="171"/>
      <c r="LW41" s="171"/>
      <c r="LX41" s="171"/>
      <c r="LY41" s="171"/>
      <c r="LZ41" s="171"/>
      <c r="MA41" s="171"/>
      <c r="MB41" s="171"/>
      <c r="MC41" s="171"/>
      <c r="MD41" s="171"/>
      <c r="ME41" s="171"/>
      <c r="MF41" s="171"/>
      <c r="MG41" s="171"/>
      <c r="MH41" s="171"/>
      <c r="MI41" s="171"/>
      <c r="MJ41" s="171"/>
      <c r="MK41" s="171"/>
      <c r="ML41" s="171"/>
      <c r="MM41" s="171"/>
      <c r="MN41" s="171"/>
      <c r="MO41" s="171"/>
      <c r="MP41" s="171"/>
      <c r="MQ41" s="171"/>
      <c r="MR41" s="171"/>
      <c r="MS41" s="171"/>
      <c r="MT41" s="171"/>
      <c r="MU41" s="171"/>
      <c r="MV41" s="171"/>
      <c r="MW41" s="171"/>
      <c r="MX41" s="171"/>
      <c r="MY41" s="171"/>
      <c r="MZ41" s="171"/>
      <c r="NA41" s="171"/>
      <c r="NB41" s="171"/>
      <c r="NC41" s="171"/>
      <c r="ND41" s="171"/>
      <c r="NE41" s="171"/>
      <c r="NF41" s="171"/>
      <c r="NG41" s="171"/>
      <c r="NH41" s="171"/>
      <c r="NI41" s="171"/>
      <c r="NJ41" s="171"/>
      <c r="NK41" s="171"/>
      <c r="NL41" s="171"/>
      <c r="NM41" s="171"/>
      <c r="NN41" s="171"/>
      <c r="NO41" s="171"/>
      <c r="NP41" s="171"/>
      <c r="NQ41" s="171"/>
      <c r="NR41" s="171"/>
      <c r="NS41" s="171"/>
      <c r="NT41" s="171"/>
      <c r="NU41" s="171"/>
      <c r="NV41" s="171"/>
      <c r="NW41" s="171"/>
      <c r="NX41" s="171"/>
      <c r="NY41" s="171"/>
      <c r="NZ41" s="171"/>
      <c r="OA41" s="171"/>
      <c r="OB41" s="171"/>
      <c r="OC41" s="171"/>
      <c r="OD41" s="171"/>
      <c r="OE41" s="171"/>
      <c r="OF41" s="171"/>
      <c r="OG41" s="171"/>
      <c r="OH41" s="171"/>
      <c r="OI41" s="171"/>
      <c r="OJ41" s="171"/>
      <c r="OK41" s="171"/>
      <c r="OL41" s="171"/>
      <c r="OM41" s="171"/>
      <c r="ON41" s="171"/>
      <c r="OO41" s="171"/>
      <c r="OP41" s="171"/>
      <c r="OQ41" s="171"/>
      <c r="OR41" s="171"/>
      <c r="OS41" s="171"/>
      <c r="OT41" s="171"/>
      <c r="OU41" s="171"/>
      <c r="OV41" s="171"/>
      <c r="OW41" s="171"/>
      <c r="OX41" s="171"/>
      <c r="OY41" s="171"/>
      <c r="OZ41" s="171"/>
      <c r="PA41" s="171"/>
      <c r="PB41" s="171"/>
      <c r="PC41" s="171"/>
      <c r="PD41" s="171"/>
      <c r="PE41" s="171"/>
      <c r="PF41" s="171"/>
      <c r="PG41" s="171"/>
      <c r="PH41" s="171"/>
      <c r="PI41" s="171"/>
      <c r="PJ41" s="171"/>
      <c r="PK41" s="171"/>
      <c r="PL41" s="171"/>
      <c r="PM41" s="171"/>
      <c r="PN41" s="171"/>
      <c r="PO41" s="171"/>
      <c r="PP41" s="171"/>
      <c r="PQ41" s="171"/>
      <c r="PR41" s="171"/>
      <c r="PS41" s="171"/>
      <c r="PT41" s="171"/>
      <c r="PU41" s="171"/>
      <c r="PV41" s="171"/>
      <c r="PW41" s="171"/>
      <c r="PX41" s="171"/>
      <c r="PY41" s="171"/>
      <c r="PZ41" s="171"/>
      <c r="QA41" s="171"/>
      <c r="QB41" s="171"/>
      <c r="QC41" s="171"/>
      <c r="QD41" s="171"/>
      <c r="QE41" s="171"/>
      <c r="QF41" s="171"/>
      <c r="QG41" s="171"/>
      <c r="QH41" s="171"/>
      <c r="QI41" s="171"/>
      <c r="QJ41" s="171"/>
      <c r="QK41" s="171"/>
      <c r="QL41" s="171"/>
      <c r="QM41" s="171"/>
      <c r="QN41" s="171"/>
      <c r="QO41" s="171"/>
      <c r="QP41" s="171"/>
      <c r="QQ41" s="171"/>
      <c r="QR41" s="171"/>
      <c r="QS41" s="171"/>
      <c r="QT41" s="171"/>
      <c r="QU41" s="171"/>
      <c r="QV41" s="171"/>
      <c r="QW41" s="171"/>
      <c r="QX41" s="171"/>
      <c r="QY41" s="171"/>
      <c r="QZ41" s="171"/>
      <c r="RA41" s="171"/>
      <c r="RB41" s="171"/>
      <c r="RC41" s="171"/>
      <c r="RD41" s="171"/>
      <c r="RE41" s="171"/>
      <c r="RF41" s="171"/>
      <c r="RG41" s="171"/>
      <c r="RH41" s="171"/>
      <c r="RI41" s="171"/>
      <c r="RJ41" s="171"/>
      <c r="RK41" s="171"/>
      <c r="RL41" s="171"/>
      <c r="RM41" s="171"/>
      <c r="RN41" s="171"/>
      <c r="RO41" s="171"/>
      <c r="RP41" s="171"/>
      <c r="RQ41" s="171"/>
      <c r="RR41" s="171"/>
      <c r="RS41" s="171"/>
      <c r="RT41" s="171"/>
      <c r="RU41" s="171"/>
      <c r="RV41" s="171"/>
      <c r="RW41" s="171"/>
      <c r="RX41" s="171"/>
      <c r="RY41" s="171"/>
      <c r="RZ41" s="171"/>
      <c r="SA41" s="171"/>
      <c r="SB41" s="171"/>
      <c r="SC41" s="171"/>
      <c r="SD41" s="171"/>
      <c r="SE41" s="171"/>
      <c r="SF41" s="171"/>
      <c r="SG41" s="171"/>
      <c r="SH41" s="171"/>
      <c r="SI41" s="171"/>
      <c r="SJ41" s="171"/>
      <c r="SK41" s="171"/>
      <c r="SL41" s="171"/>
      <c r="SM41" s="171"/>
      <c r="SN41" s="171"/>
      <c r="SO41" s="171"/>
      <c r="SP41" s="171"/>
      <c r="SQ41" s="171"/>
      <c r="SR41" s="171"/>
      <c r="SS41" s="171"/>
      <c r="ST41" s="171"/>
      <c r="SU41" s="171"/>
      <c r="SV41" s="171"/>
      <c r="SW41" s="171"/>
      <c r="SX41" s="171"/>
      <c r="SY41" s="171"/>
      <c r="SZ41" s="171"/>
      <c r="TA41" s="171"/>
      <c r="TB41" s="171"/>
      <c r="TC41" s="171"/>
      <c r="TD41" s="171"/>
      <c r="TE41" s="171"/>
      <c r="TF41" s="171"/>
      <c r="TG41" s="171"/>
      <c r="TH41" s="171"/>
      <c r="TI41" s="171"/>
      <c r="TJ41" s="171"/>
      <c r="TK41" s="171"/>
      <c r="TL41" s="171"/>
      <c r="TM41" s="171"/>
      <c r="TN41" s="171"/>
      <c r="TO41" s="171"/>
      <c r="TP41" s="171"/>
      <c r="TQ41" s="171"/>
      <c r="TR41" s="171"/>
      <c r="TS41" s="171"/>
      <c r="TT41" s="171"/>
      <c r="TU41" s="171"/>
      <c r="TV41" s="171"/>
      <c r="TW41" s="171"/>
      <c r="TX41" s="171"/>
      <c r="TY41" s="171"/>
      <c r="TZ41" s="171"/>
      <c r="UA41" s="171"/>
      <c r="UB41" s="171"/>
      <c r="UC41" s="171"/>
      <c r="UD41" s="171"/>
      <c r="UE41" s="171"/>
      <c r="UF41" s="171"/>
      <c r="UG41" s="171"/>
      <c r="UH41" s="171"/>
      <c r="UI41" s="171"/>
      <c r="UJ41" s="171"/>
      <c r="UK41" s="171"/>
      <c r="UL41" s="171"/>
      <c r="UM41" s="171"/>
      <c r="UN41" s="171"/>
      <c r="UO41" s="171"/>
      <c r="UP41" s="171"/>
      <c r="UQ41" s="171"/>
      <c r="UR41" s="171"/>
      <c r="US41" s="171"/>
      <c r="UT41" s="171"/>
      <c r="UU41" s="171"/>
      <c r="UV41" s="171"/>
      <c r="UW41" s="171"/>
      <c r="UX41" s="171"/>
      <c r="UY41" s="171"/>
      <c r="UZ41" s="171"/>
      <c r="VA41" s="171"/>
      <c r="VB41" s="171"/>
      <c r="VC41" s="171"/>
      <c r="VD41" s="171"/>
      <c r="VE41" s="171"/>
      <c r="VF41" s="171"/>
      <c r="VG41" s="171"/>
      <c r="VH41" s="171"/>
      <c r="VI41" s="171"/>
      <c r="VJ41" s="171"/>
      <c r="VK41" s="171"/>
      <c r="VL41" s="171"/>
      <c r="VM41" s="171"/>
      <c r="VN41" s="171"/>
      <c r="VO41" s="171"/>
      <c r="VP41" s="171"/>
      <c r="VQ41" s="171"/>
      <c r="VR41" s="171"/>
      <c r="VS41" s="171"/>
      <c r="VT41" s="171"/>
      <c r="VU41" s="171"/>
      <c r="VV41" s="171"/>
      <c r="VW41" s="171"/>
      <c r="VX41" s="171"/>
      <c r="VY41" s="171"/>
      <c r="VZ41" s="171"/>
      <c r="WA41" s="171"/>
      <c r="WB41" s="171"/>
      <c r="WC41" s="171"/>
      <c r="WD41" s="171"/>
      <c r="WE41" s="171"/>
      <c r="WF41" s="171"/>
      <c r="WG41" s="171"/>
      <c r="WH41" s="171"/>
      <c r="WI41" s="171"/>
      <c r="WJ41" s="171"/>
      <c r="WK41" s="171"/>
      <c r="WL41" s="171"/>
      <c r="WM41" s="171"/>
      <c r="WN41" s="171"/>
      <c r="WO41" s="171"/>
      <c r="WP41" s="171"/>
      <c r="WQ41" s="171"/>
      <c r="WR41" s="171"/>
      <c r="WS41" s="171"/>
      <c r="WT41" s="171"/>
      <c r="WU41" s="171"/>
      <c r="WV41" s="171"/>
      <c r="WW41" s="171"/>
      <c r="WX41" s="171"/>
      <c r="WY41" s="171"/>
      <c r="WZ41" s="171"/>
      <c r="XA41" s="171"/>
      <c r="XB41" s="171"/>
      <c r="XC41" s="171"/>
      <c r="XD41" s="171"/>
      <c r="XE41" s="171"/>
      <c r="XF41" s="171"/>
      <c r="XG41" s="171"/>
      <c r="XH41" s="171"/>
      <c r="XI41" s="171"/>
      <c r="XJ41" s="171"/>
      <c r="XK41" s="171"/>
      <c r="XL41" s="171"/>
      <c r="XM41" s="171"/>
      <c r="XN41" s="171"/>
      <c r="XO41" s="171"/>
      <c r="XP41" s="171"/>
      <c r="XQ41" s="171"/>
      <c r="XR41" s="171"/>
      <c r="XS41" s="171"/>
      <c r="XT41" s="171"/>
      <c r="XU41" s="171"/>
      <c r="XV41" s="171"/>
      <c r="XW41" s="171"/>
      <c r="XX41" s="171"/>
      <c r="XY41" s="171"/>
      <c r="XZ41" s="171"/>
      <c r="YA41" s="171"/>
      <c r="YB41" s="171"/>
      <c r="YC41" s="171"/>
      <c r="YD41" s="171"/>
      <c r="YE41" s="171"/>
      <c r="YF41" s="171"/>
      <c r="YG41" s="171"/>
      <c r="YH41" s="171"/>
      <c r="YI41" s="171"/>
      <c r="YJ41" s="171"/>
      <c r="YK41" s="171"/>
      <c r="YL41" s="171"/>
      <c r="YM41" s="171"/>
      <c r="YN41" s="171"/>
      <c r="YO41" s="171"/>
      <c r="YP41" s="171"/>
      <c r="YQ41" s="171"/>
      <c r="YR41" s="171"/>
      <c r="YS41" s="171"/>
      <c r="YT41" s="171"/>
      <c r="YU41" s="171"/>
      <c r="YV41" s="171"/>
      <c r="YW41" s="171"/>
      <c r="YX41" s="171"/>
      <c r="YY41" s="171"/>
      <c r="YZ41" s="171"/>
      <c r="ZA41" s="171"/>
      <c r="ZB41" s="171"/>
      <c r="ZC41" s="171"/>
      <c r="ZD41" s="171"/>
      <c r="ZE41" s="171"/>
      <c r="ZF41" s="171"/>
      <c r="ZG41" s="171"/>
      <c r="ZH41" s="171"/>
      <c r="ZI41" s="171"/>
      <c r="ZJ41" s="171"/>
      <c r="ZK41" s="171"/>
      <c r="ZL41" s="171"/>
      <c r="ZM41" s="171"/>
      <c r="ZN41" s="171"/>
      <c r="ZO41" s="171"/>
      <c r="ZP41" s="171"/>
      <c r="ZQ41" s="171"/>
      <c r="ZR41" s="171"/>
      <c r="ZS41" s="171"/>
      <c r="ZT41" s="171"/>
      <c r="ZU41" s="171"/>
      <c r="ZV41" s="171"/>
      <c r="ZW41" s="171"/>
      <c r="ZX41" s="171"/>
      <c r="ZY41" s="171"/>
      <c r="ZZ41" s="171"/>
      <c r="AAA41" s="171"/>
      <c r="AAB41" s="171"/>
      <c r="AAC41" s="171"/>
      <c r="AAD41" s="171"/>
      <c r="AAE41" s="171"/>
      <c r="AAF41" s="171"/>
      <c r="AAG41" s="171"/>
      <c r="AAH41" s="171"/>
      <c r="AAI41" s="171"/>
      <c r="AAJ41" s="171"/>
      <c r="AAK41" s="171"/>
      <c r="AAL41" s="171"/>
      <c r="AAM41" s="171"/>
      <c r="AAN41" s="171"/>
      <c r="AAO41" s="171"/>
      <c r="AAP41" s="171"/>
      <c r="AAQ41" s="171"/>
      <c r="AAR41" s="171"/>
      <c r="AAS41" s="171"/>
      <c r="AAT41" s="171"/>
      <c r="AAU41" s="171"/>
      <c r="AAV41" s="171"/>
      <c r="AAW41" s="171"/>
      <c r="AAX41" s="171"/>
      <c r="AAY41" s="171"/>
      <c r="AAZ41" s="171"/>
      <c r="ABA41" s="171"/>
      <c r="ABB41" s="171"/>
      <c r="ABC41" s="171"/>
      <c r="ABD41" s="171"/>
      <c r="ABE41" s="171"/>
      <c r="ABF41" s="171"/>
      <c r="ABG41" s="171"/>
      <c r="ABH41" s="171"/>
      <c r="ABI41" s="171"/>
      <c r="ABJ41" s="171"/>
      <c r="ABK41" s="171"/>
      <c r="ABL41" s="171"/>
      <c r="ABM41" s="171"/>
      <c r="ABN41" s="171"/>
      <c r="ABO41" s="171"/>
      <c r="ABP41" s="171"/>
      <c r="ABQ41" s="171"/>
      <c r="ABR41" s="171"/>
      <c r="ABS41" s="171"/>
      <c r="ABT41" s="171"/>
      <c r="ABU41" s="171"/>
      <c r="ABV41" s="171"/>
      <c r="ABW41" s="171"/>
      <c r="ABX41" s="171"/>
      <c r="ABY41" s="171"/>
      <c r="ABZ41" s="171"/>
      <c r="ACA41" s="171"/>
      <c r="ACB41" s="171"/>
      <c r="ACC41" s="171"/>
      <c r="ACD41" s="171"/>
      <c r="ACE41" s="171"/>
      <c r="ACF41" s="171"/>
      <c r="ACG41" s="171"/>
      <c r="ACH41" s="171"/>
      <c r="ACI41" s="171"/>
      <c r="ACJ41" s="171"/>
      <c r="ACK41" s="171"/>
      <c r="ACL41" s="171"/>
      <c r="ACM41" s="171"/>
      <c r="ACN41" s="171"/>
      <c r="ACO41" s="171"/>
      <c r="ACP41" s="171"/>
      <c r="ACQ41" s="171"/>
      <c r="ACR41" s="171"/>
      <c r="ACS41" s="171"/>
      <c r="ACT41" s="171"/>
      <c r="ACU41" s="171"/>
      <c r="ACV41" s="171"/>
      <c r="ACW41" s="171"/>
      <c r="ACX41" s="171"/>
      <c r="ACY41" s="171"/>
      <c r="ACZ41" s="171"/>
      <c r="ADA41" s="171"/>
      <c r="ADB41" s="171"/>
      <c r="ADC41" s="171"/>
      <c r="ADD41" s="171"/>
      <c r="ADE41" s="171"/>
      <c r="ADF41" s="171"/>
      <c r="ADG41" s="171"/>
      <c r="ADH41" s="171"/>
      <c r="ADI41" s="171"/>
      <c r="ADJ41" s="171"/>
      <c r="ADK41" s="171"/>
      <c r="ADL41" s="171"/>
      <c r="ADM41" s="171"/>
      <c r="ADN41" s="171"/>
      <c r="ADO41" s="171"/>
      <c r="ADP41" s="171"/>
      <c r="ADQ41" s="171"/>
      <c r="ADR41" s="171"/>
      <c r="ADS41" s="171"/>
      <c r="ADT41" s="171"/>
      <c r="ADU41" s="171"/>
      <c r="ADV41" s="171"/>
      <c r="ADW41" s="171"/>
      <c r="ADX41" s="171"/>
      <c r="ADY41" s="171"/>
      <c r="ADZ41" s="171"/>
      <c r="AEA41" s="171"/>
      <c r="AEB41" s="171"/>
      <c r="AEC41" s="171"/>
      <c r="AED41" s="171"/>
      <c r="AEE41" s="171"/>
      <c r="AEF41" s="171"/>
      <c r="AEG41" s="171"/>
      <c r="AEH41" s="171"/>
      <c r="AEI41" s="171"/>
      <c r="AEJ41" s="171"/>
      <c r="AEK41" s="171"/>
      <c r="AEL41" s="171"/>
      <c r="AEM41" s="171"/>
      <c r="AEN41" s="171"/>
      <c r="AEO41" s="171"/>
      <c r="AEP41" s="171"/>
      <c r="AEQ41" s="171"/>
      <c r="AER41" s="171"/>
      <c r="AES41" s="171"/>
      <c r="AET41" s="171"/>
      <c r="AEU41" s="171"/>
      <c r="AEV41" s="171"/>
      <c r="AEW41" s="171"/>
      <c r="AEX41" s="171"/>
      <c r="AEY41" s="171"/>
      <c r="AEZ41" s="171"/>
      <c r="AFA41" s="171"/>
      <c r="AFB41" s="171"/>
      <c r="AFC41" s="171"/>
      <c r="AFD41" s="171"/>
      <c r="AFE41" s="171"/>
      <c r="AFF41" s="171"/>
      <c r="AFG41" s="171"/>
      <c r="AFH41" s="171"/>
      <c r="AFI41" s="171"/>
      <c r="AFJ41" s="171"/>
      <c r="AFK41" s="171"/>
      <c r="AFL41" s="171"/>
      <c r="AFM41" s="171"/>
      <c r="AFN41" s="171"/>
      <c r="AFO41" s="171"/>
      <c r="AFP41" s="171"/>
      <c r="AFQ41" s="171"/>
      <c r="AFR41" s="171"/>
      <c r="AFS41" s="171"/>
      <c r="AFT41" s="171"/>
      <c r="AFU41" s="171"/>
      <c r="AFV41" s="171"/>
      <c r="AFW41" s="171"/>
      <c r="AFX41" s="171"/>
      <c r="AFY41" s="171"/>
      <c r="AFZ41" s="171"/>
      <c r="AGA41" s="171"/>
      <c r="AGB41" s="171"/>
      <c r="AGC41" s="171"/>
      <c r="AGD41" s="171"/>
      <c r="AGE41" s="171"/>
      <c r="AGF41" s="171"/>
      <c r="AGG41" s="171"/>
      <c r="AGH41" s="171"/>
      <c r="AGI41" s="171"/>
      <c r="AGJ41" s="171"/>
      <c r="AGK41" s="171"/>
      <c r="AGL41" s="171"/>
      <c r="AGM41" s="171"/>
      <c r="AGN41" s="171"/>
      <c r="AGO41" s="171"/>
      <c r="AGP41" s="171"/>
      <c r="AGQ41" s="171"/>
      <c r="AGR41" s="171"/>
      <c r="AGS41" s="171"/>
      <c r="AGT41" s="171"/>
      <c r="AGU41" s="171"/>
      <c r="AGV41" s="171"/>
      <c r="AGW41" s="171"/>
      <c r="AGX41" s="171"/>
      <c r="AGY41" s="171"/>
      <c r="AGZ41" s="171"/>
      <c r="AHA41" s="171"/>
      <c r="AHB41" s="171"/>
      <c r="AHC41" s="171"/>
      <c r="AHD41" s="171"/>
      <c r="AHE41" s="171"/>
      <c r="AHF41" s="171"/>
      <c r="AHG41" s="171"/>
      <c r="AHH41" s="171"/>
      <c r="AHI41" s="171"/>
      <c r="AHJ41" s="171"/>
      <c r="AHK41" s="171"/>
      <c r="AHL41" s="171"/>
      <c r="AHM41" s="171"/>
      <c r="AHN41" s="171"/>
      <c r="AHO41" s="171"/>
      <c r="AHP41" s="171"/>
      <c r="AHQ41" s="171"/>
      <c r="AHR41" s="171"/>
      <c r="AHS41" s="171"/>
      <c r="AHT41" s="171"/>
      <c r="AHU41" s="171"/>
      <c r="AHV41" s="171"/>
      <c r="AHW41" s="171"/>
      <c r="AHX41" s="171"/>
      <c r="AHY41" s="171"/>
      <c r="AHZ41" s="171"/>
      <c r="AIA41" s="171"/>
      <c r="AIB41" s="171"/>
      <c r="AIC41" s="171"/>
      <c r="AID41" s="171"/>
      <c r="AIE41" s="171"/>
      <c r="AIF41" s="171"/>
      <c r="AIG41" s="171"/>
      <c r="AIH41" s="171"/>
      <c r="AII41" s="171"/>
      <c r="AIJ41" s="171"/>
      <c r="AIK41" s="171"/>
      <c r="AIL41" s="171"/>
      <c r="AIM41" s="171"/>
      <c r="AIN41" s="171"/>
      <c r="AIO41" s="171"/>
      <c r="AIP41" s="171"/>
      <c r="AIQ41" s="171"/>
      <c r="AIR41" s="171"/>
      <c r="AIS41" s="171"/>
      <c r="AIT41" s="171"/>
      <c r="AIU41" s="171"/>
      <c r="AIV41" s="171"/>
      <c r="AIW41" s="171"/>
      <c r="AIX41" s="171"/>
      <c r="AIY41" s="171"/>
      <c r="AIZ41" s="171"/>
      <c r="AJA41" s="171"/>
      <c r="AJB41" s="171"/>
      <c r="AJC41" s="171"/>
      <c r="AJD41" s="171"/>
      <c r="AJE41" s="171"/>
      <c r="AJF41" s="171"/>
      <c r="AJG41" s="171"/>
      <c r="AJH41" s="171"/>
      <c r="AJI41" s="171"/>
      <c r="AJJ41" s="171"/>
      <c r="AJK41" s="171"/>
      <c r="AJL41" s="171"/>
      <c r="AJM41" s="171"/>
      <c r="AJN41" s="171"/>
      <c r="AJO41" s="171"/>
      <c r="AJP41" s="171"/>
      <c r="AJQ41" s="171"/>
      <c r="AJR41" s="171"/>
      <c r="AJS41" s="171"/>
      <c r="AJT41" s="171"/>
      <c r="AJU41" s="171"/>
      <c r="AJV41" s="171"/>
      <c r="AJW41" s="171"/>
      <c r="AJX41" s="171"/>
      <c r="AJY41" s="171"/>
      <c r="AJZ41" s="171"/>
      <c r="AKA41" s="171"/>
      <c r="AKB41" s="171"/>
      <c r="AKC41" s="171"/>
      <c r="AKD41" s="171"/>
      <c r="AKE41" s="171"/>
      <c r="AKF41" s="171"/>
      <c r="AKG41" s="171"/>
      <c r="AKH41" s="171"/>
      <c r="AKI41" s="171"/>
      <c r="AKJ41" s="171"/>
      <c r="AKK41" s="171"/>
      <c r="AKL41" s="171"/>
      <c r="AKM41" s="171"/>
      <c r="AKN41" s="171"/>
      <c r="AKO41" s="171"/>
      <c r="AKP41" s="171"/>
      <c r="AKQ41" s="171"/>
      <c r="AKR41" s="171"/>
      <c r="AKS41" s="171"/>
      <c r="AKT41" s="171"/>
      <c r="AKU41" s="171"/>
      <c r="AKV41" s="171"/>
      <c r="AKW41" s="171"/>
      <c r="AKX41" s="171"/>
      <c r="AKY41" s="171"/>
      <c r="AKZ41" s="171"/>
      <c r="ALA41" s="171"/>
      <c r="ALB41" s="171"/>
      <c r="ALC41" s="171"/>
      <c r="ALD41" s="171"/>
      <c r="ALE41" s="171"/>
      <c r="ALF41" s="171"/>
      <c r="ALG41" s="171"/>
      <c r="ALH41" s="171"/>
      <c r="ALI41" s="171"/>
      <c r="ALJ41" s="171"/>
      <c r="ALK41" s="171"/>
      <c r="ALL41" s="171"/>
      <c r="ALM41" s="171"/>
      <c r="ALN41" s="171"/>
      <c r="ALO41" s="171"/>
      <c r="ALP41" s="171"/>
      <c r="ALQ41" s="171"/>
      <c r="ALR41" s="171"/>
    </row>
    <row r="42" spans="1:1006">
      <c r="A42" s="196" t="s">
        <v>136</v>
      </c>
      <c r="B42" s="368" t="s">
        <v>137</v>
      </c>
      <c r="C42" s="368"/>
      <c r="D42" s="221">
        <f>'Anlage A2'!R11</f>
        <v>2.8957457325226521</v>
      </c>
      <c r="E42" s="183">
        <f>E40</f>
        <v>59559.27</v>
      </c>
      <c r="F42" s="190">
        <f>'Anlage A2'!S11</f>
        <v>11.396028190379749</v>
      </c>
      <c r="G42" s="183">
        <f>'Anlage A2'!J11</f>
        <v>678739.11991843884</v>
      </c>
      <c r="H42" s="183">
        <f>'Anlage A2'!K11</f>
        <v>56.350279777371426</v>
      </c>
      <c r="BM42" s="171"/>
      <c r="BN42" s="171"/>
      <c r="BO42" s="171"/>
      <c r="BP42" s="171"/>
      <c r="BQ42" s="171"/>
      <c r="BR42" s="171"/>
      <c r="BS42" s="171"/>
      <c r="BT42" s="171"/>
      <c r="BU42" s="171"/>
      <c r="BV42" s="171"/>
      <c r="BW42" s="171"/>
      <c r="BX42" s="171"/>
      <c r="BY42" s="171"/>
      <c r="BZ42" s="171"/>
      <c r="CA42" s="171"/>
      <c r="CB42" s="171"/>
      <c r="CC42" s="171"/>
      <c r="CD42" s="171"/>
      <c r="CE42" s="171"/>
      <c r="CF42" s="171"/>
      <c r="CG42" s="171"/>
      <c r="CH42" s="171"/>
      <c r="CI42" s="171"/>
      <c r="CJ42" s="171"/>
      <c r="CK42" s="171"/>
      <c r="CL42" s="171"/>
      <c r="CM42" s="171"/>
      <c r="CN42" s="171"/>
      <c r="CO42" s="171"/>
      <c r="CP42" s="171"/>
      <c r="CQ42" s="171"/>
      <c r="CR42" s="171"/>
      <c r="CS42" s="171"/>
      <c r="CT42" s="171"/>
      <c r="CU42" s="171"/>
      <c r="CV42" s="171"/>
      <c r="CW42" s="171"/>
      <c r="CX42" s="171"/>
      <c r="CY42" s="171"/>
      <c r="CZ42" s="171"/>
      <c r="DA42" s="171"/>
      <c r="DB42" s="171"/>
      <c r="DC42" s="171"/>
      <c r="DD42" s="171"/>
      <c r="DE42" s="171"/>
      <c r="DF42" s="171"/>
      <c r="DG42" s="171"/>
      <c r="DH42" s="171"/>
      <c r="DI42" s="171"/>
      <c r="DJ42" s="171"/>
      <c r="DK42" s="171"/>
      <c r="DL42" s="171"/>
      <c r="DM42" s="171"/>
      <c r="DN42" s="171"/>
      <c r="DO42" s="171"/>
      <c r="DP42" s="171"/>
      <c r="DQ42" s="171"/>
      <c r="DR42" s="171"/>
      <c r="DS42" s="171"/>
      <c r="DT42" s="171"/>
      <c r="DU42" s="171"/>
      <c r="DV42" s="171"/>
      <c r="DW42" s="171"/>
      <c r="DX42" s="171"/>
      <c r="DY42" s="171"/>
      <c r="DZ42" s="171"/>
      <c r="EA42" s="171"/>
      <c r="EB42" s="171"/>
      <c r="EC42" s="171"/>
      <c r="ED42" s="171"/>
      <c r="EE42" s="171"/>
      <c r="EF42" s="171"/>
      <c r="EG42" s="171"/>
      <c r="EH42" s="171"/>
      <c r="EI42" s="171"/>
      <c r="EJ42" s="171"/>
      <c r="EK42" s="171"/>
      <c r="EL42" s="171"/>
      <c r="EM42" s="171"/>
      <c r="EN42" s="171"/>
      <c r="EO42" s="171"/>
      <c r="EP42" s="171"/>
      <c r="EQ42" s="171"/>
      <c r="ER42" s="171"/>
      <c r="ES42" s="171"/>
      <c r="ET42" s="171"/>
      <c r="EU42" s="171"/>
      <c r="EV42" s="171"/>
      <c r="EW42" s="171"/>
      <c r="EX42" s="171"/>
      <c r="EY42" s="171"/>
      <c r="EZ42" s="171"/>
      <c r="FA42" s="171"/>
      <c r="FB42" s="171"/>
      <c r="FC42" s="171"/>
      <c r="FD42" s="171"/>
      <c r="FE42" s="171"/>
      <c r="FF42" s="171"/>
      <c r="FG42" s="171"/>
      <c r="FH42" s="171"/>
      <c r="FI42" s="171"/>
      <c r="FJ42" s="171"/>
      <c r="FK42" s="171"/>
      <c r="FL42" s="171"/>
      <c r="FM42" s="171"/>
      <c r="FN42" s="171"/>
      <c r="FO42" s="171"/>
      <c r="FP42" s="171"/>
      <c r="FQ42" s="171"/>
      <c r="FR42" s="171"/>
      <c r="FS42" s="171"/>
      <c r="FT42" s="171"/>
      <c r="FU42" s="171"/>
      <c r="FV42" s="171"/>
      <c r="FW42" s="171"/>
      <c r="FX42" s="171"/>
      <c r="FY42" s="171"/>
      <c r="FZ42" s="171"/>
      <c r="GA42" s="171"/>
      <c r="GB42" s="171"/>
      <c r="GC42" s="171"/>
      <c r="GD42" s="171"/>
      <c r="GE42" s="171"/>
      <c r="GF42" s="171"/>
      <c r="GG42" s="171"/>
      <c r="GH42" s="171"/>
      <c r="GI42" s="171"/>
      <c r="GJ42" s="171"/>
      <c r="GK42" s="171"/>
      <c r="GL42" s="171"/>
      <c r="GM42" s="171"/>
      <c r="GN42" s="171"/>
      <c r="GO42" s="171"/>
      <c r="GP42" s="171"/>
      <c r="GQ42" s="171"/>
      <c r="GR42" s="171"/>
      <c r="GS42" s="171"/>
      <c r="GT42" s="171"/>
      <c r="GU42" s="171"/>
      <c r="GV42" s="171"/>
      <c r="GW42" s="171"/>
      <c r="GX42" s="171"/>
      <c r="GY42" s="171"/>
      <c r="GZ42" s="171"/>
      <c r="HA42" s="171"/>
      <c r="HB42" s="171"/>
      <c r="HC42" s="171"/>
      <c r="HD42" s="171"/>
      <c r="HE42" s="171"/>
      <c r="HF42" s="171"/>
      <c r="HG42" s="171"/>
      <c r="HH42" s="171"/>
      <c r="HI42" s="171"/>
      <c r="HJ42" s="171"/>
      <c r="HK42" s="171"/>
      <c r="HL42" s="171"/>
      <c r="HM42" s="171"/>
      <c r="HN42" s="171"/>
      <c r="HO42" s="171"/>
      <c r="HP42" s="171"/>
      <c r="HQ42" s="171"/>
      <c r="HR42" s="171"/>
      <c r="HS42" s="171"/>
      <c r="HT42" s="171"/>
      <c r="HU42" s="171"/>
      <c r="HV42" s="171"/>
      <c r="HW42" s="171"/>
      <c r="HX42" s="171"/>
      <c r="HY42" s="171"/>
      <c r="HZ42" s="171"/>
      <c r="IA42" s="171"/>
      <c r="IB42" s="171"/>
      <c r="IC42" s="171"/>
      <c r="ID42" s="171"/>
      <c r="IE42" s="171"/>
      <c r="IF42" s="171"/>
      <c r="IG42" s="171"/>
      <c r="IH42" s="171"/>
      <c r="II42" s="171"/>
      <c r="IJ42" s="171"/>
      <c r="IK42" s="171"/>
      <c r="IL42" s="171"/>
      <c r="IM42" s="171"/>
      <c r="IN42" s="171"/>
      <c r="IO42" s="171"/>
      <c r="IP42" s="171"/>
      <c r="IQ42" s="171"/>
      <c r="IR42" s="171"/>
      <c r="IS42" s="171"/>
      <c r="IT42" s="171"/>
      <c r="IU42" s="171"/>
      <c r="IV42" s="171"/>
      <c r="IW42" s="171"/>
      <c r="IX42" s="171"/>
      <c r="IY42" s="171"/>
      <c r="IZ42" s="171"/>
      <c r="JA42" s="171"/>
      <c r="JB42" s="171"/>
      <c r="JC42" s="171"/>
      <c r="JD42" s="171"/>
      <c r="JE42" s="171"/>
      <c r="JF42" s="171"/>
      <c r="JG42" s="171"/>
      <c r="JH42" s="171"/>
      <c r="JI42" s="171"/>
      <c r="JJ42" s="171"/>
      <c r="JK42" s="171"/>
      <c r="JL42" s="171"/>
      <c r="JM42" s="171"/>
      <c r="JN42" s="171"/>
      <c r="JO42" s="171"/>
      <c r="JP42" s="171"/>
      <c r="JQ42" s="171"/>
      <c r="JR42" s="171"/>
      <c r="JS42" s="171"/>
      <c r="JT42" s="171"/>
      <c r="JU42" s="171"/>
      <c r="JV42" s="171"/>
      <c r="JW42" s="171"/>
      <c r="JX42" s="171"/>
      <c r="JY42" s="171"/>
      <c r="JZ42" s="171"/>
      <c r="KA42" s="171"/>
      <c r="KB42" s="171"/>
      <c r="KC42" s="171"/>
      <c r="KD42" s="171"/>
      <c r="KE42" s="171"/>
      <c r="KF42" s="171"/>
      <c r="KG42" s="171"/>
      <c r="KH42" s="171"/>
      <c r="KI42" s="171"/>
      <c r="KJ42" s="171"/>
      <c r="KK42" s="171"/>
      <c r="KL42" s="171"/>
      <c r="KM42" s="171"/>
      <c r="KN42" s="171"/>
      <c r="KO42" s="171"/>
      <c r="KP42" s="171"/>
      <c r="KQ42" s="171"/>
      <c r="KR42" s="171"/>
      <c r="KS42" s="171"/>
      <c r="KT42" s="171"/>
      <c r="KU42" s="171"/>
      <c r="KV42" s="171"/>
      <c r="KW42" s="171"/>
      <c r="KX42" s="171"/>
      <c r="KY42" s="171"/>
      <c r="KZ42" s="171"/>
      <c r="LA42" s="171"/>
      <c r="LB42" s="171"/>
      <c r="LC42" s="171"/>
      <c r="LD42" s="171"/>
      <c r="LE42" s="171"/>
      <c r="LF42" s="171"/>
      <c r="LG42" s="171"/>
      <c r="LH42" s="171"/>
      <c r="LI42" s="171"/>
      <c r="LJ42" s="171"/>
      <c r="LK42" s="171"/>
      <c r="LL42" s="171"/>
      <c r="LM42" s="171"/>
      <c r="LN42" s="171"/>
      <c r="LO42" s="171"/>
      <c r="LP42" s="171"/>
      <c r="LQ42" s="171"/>
      <c r="LR42" s="171"/>
      <c r="LS42" s="171"/>
      <c r="LT42" s="171"/>
      <c r="LU42" s="171"/>
      <c r="LV42" s="171"/>
      <c r="LW42" s="171"/>
      <c r="LX42" s="171"/>
      <c r="LY42" s="171"/>
      <c r="LZ42" s="171"/>
      <c r="MA42" s="171"/>
      <c r="MB42" s="171"/>
      <c r="MC42" s="171"/>
      <c r="MD42" s="171"/>
      <c r="ME42" s="171"/>
      <c r="MF42" s="171"/>
      <c r="MG42" s="171"/>
      <c r="MH42" s="171"/>
      <c r="MI42" s="171"/>
      <c r="MJ42" s="171"/>
      <c r="MK42" s="171"/>
      <c r="ML42" s="171"/>
      <c r="MM42" s="171"/>
      <c r="MN42" s="171"/>
      <c r="MO42" s="171"/>
      <c r="MP42" s="171"/>
      <c r="MQ42" s="171"/>
      <c r="MR42" s="171"/>
      <c r="MS42" s="171"/>
      <c r="MT42" s="171"/>
      <c r="MU42" s="171"/>
      <c r="MV42" s="171"/>
      <c r="MW42" s="171"/>
      <c r="MX42" s="171"/>
      <c r="MY42" s="171"/>
      <c r="MZ42" s="171"/>
      <c r="NA42" s="171"/>
      <c r="NB42" s="171"/>
      <c r="NC42" s="171"/>
      <c r="ND42" s="171"/>
      <c r="NE42" s="171"/>
      <c r="NF42" s="171"/>
      <c r="NG42" s="171"/>
      <c r="NH42" s="171"/>
      <c r="NI42" s="171"/>
      <c r="NJ42" s="171"/>
      <c r="NK42" s="171"/>
      <c r="NL42" s="171"/>
      <c r="NM42" s="171"/>
      <c r="NN42" s="171"/>
      <c r="NO42" s="171"/>
      <c r="NP42" s="171"/>
      <c r="NQ42" s="171"/>
      <c r="NR42" s="171"/>
      <c r="NS42" s="171"/>
      <c r="NT42" s="171"/>
      <c r="NU42" s="171"/>
      <c r="NV42" s="171"/>
      <c r="NW42" s="171"/>
      <c r="NX42" s="171"/>
      <c r="NY42" s="171"/>
      <c r="NZ42" s="171"/>
      <c r="OA42" s="171"/>
      <c r="OB42" s="171"/>
      <c r="OC42" s="171"/>
      <c r="OD42" s="171"/>
      <c r="OE42" s="171"/>
      <c r="OF42" s="171"/>
      <c r="OG42" s="171"/>
      <c r="OH42" s="171"/>
      <c r="OI42" s="171"/>
      <c r="OJ42" s="171"/>
      <c r="OK42" s="171"/>
      <c r="OL42" s="171"/>
      <c r="OM42" s="171"/>
      <c r="ON42" s="171"/>
      <c r="OO42" s="171"/>
      <c r="OP42" s="171"/>
      <c r="OQ42" s="171"/>
      <c r="OR42" s="171"/>
      <c r="OS42" s="171"/>
      <c r="OT42" s="171"/>
      <c r="OU42" s="171"/>
      <c r="OV42" s="171"/>
      <c r="OW42" s="171"/>
      <c r="OX42" s="171"/>
      <c r="OY42" s="171"/>
      <c r="OZ42" s="171"/>
      <c r="PA42" s="171"/>
      <c r="PB42" s="171"/>
      <c r="PC42" s="171"/>
      <c r="PD42" s="171"/>
      <c r="PE42" s="171"/>
      <c r="PF42" s="171"/>
      <c r="PG42" s="171"/>
      <c r="PH42" s="171"/>
      <c r="PI42" s="171"/>
      <c r="PJ42" s="171"/>
      <c r="PK42" s="171"/>
      <c r="PL42" s="171"/>
      <c r="PM42" s="171"/>
      <c r="PN42" s="171"/>
      <c r="PO42" s="171"/>
      <c r="PP42" s="171"/>
      <c r="PQ42" s="171"/>
      <c r="PR42" s="171"/>
      <c r="PS42" s="171"/>
      <c r="PT42" s="171"/>
      <c r="PU42" s="171"/>
      <c r="PV42" s="171"/>
      <c r="PW42" s="171"/>
      <c r="PX42" s="171"/>
      <c r="PY42" s="171"/>
      <c r="PZ42" s="171"/>
      <c r="QA42" s="171"/>
      <c r="QB42" s="171"/>
      <c r="QC42" s="171"/>
      <c r="QD42" s="171"/>
      <c r="QE42" s="171"/>
      <c r="QF42" s="171"/>
      <c r="QG42" s="171"/>
      <c r="QH42" s="171"/>
      <c r="QI42" s="171"/>
      <c r="QJ42" s="171"/>
      <c r="QK42" s="171"/>
      <c r="QL42" s="171"/>
      <c r="QM42" s="171"/>
      <c r="QN42" s="171"/>
      <c r="QO42" s="171"/>
      <c r="QP42" s="171"/>
      <c r="QQ42" s="171"/>
      <c r="QR42" s="171"/>
      <c r="QS42" s="171"/>
      <c r="QT42" s="171"/>
      <c r="QU42" s="171"/>
      <c r="QV42" s="171"/>
      <c r="QW42" s="171"/>
      <c r="QX42" s="171"/>
      <c r="QY42" s="171"/>
      <c r="QZ42" s="171"/>
      <c r="RA42" s="171"/>
      <c r="RB42" s="171"/>
      <c r="RC42" s="171"/>
      <c r="RD42" s="171"/>
      <c r="RE42" s="171"/>
      <c r="RF42" s="171"/>
      <c r="RG42" s="171"/>
      <c r="RH42" s="171"/>
      <c r="RI42" s="171"/>
      <c r="RJ42" s="171"/>
      <c r="RK42" s="171"/>
      <c r="RL42" s="171"/>
      <c r="RM42" s="171"/>
      <c r="RN42" s="171"/>
      <c r="RO42" s="171"/>
      <c r="RP42" s="171"/>
      <c r="RQ42" s="171"/>
      <c r="RR42" s="171"/>
      <c r="RS42" s="171"/>
      <c r="RT42" s="171"/>
      <c r="RU42" s="171"/>
      <c r="RV42" s="171"/>
      <c r="RW42" s="171"/>
      <c r="RX42" s="171"/>
      <c r="RY42" s="171"/>
      <c r="RZ42" s="171"/>
      <c r="SA42" s="171"/>
      <c r="SB42" s="171"/>
      <c r="SC42" s="171"/>
      <c r="SD42" s="171"/>
      <c r="SE42" s="171"/>
      <c r="SF42" s="171"/>
      <c r="SG42" s="171"/>
      <c r="SH42" s="171"/>
      <c r="SI42" s="171"/>
      <c r="SJ42" s="171"/>
      <c r="SK42" s="171"/>
      <c r="SL42" s="171"/>
      <c r="SM42" s="171"/>
      <c r="SN42" s="171"/>
      <c r="SO42" s="171"/>
      <c r="SP42" s="171"/>
      <c r="SQ42" s="171"/>
      <c r="SR42" s="171"/>
      <c r="SS42" s="171"/>
      <c r="ST42" s="171"/>
      <c r="SU42" s="171"/>
      <c r="SV42" s="171"/>
      <c r="SW42" s="171"/>
      <c r="SX42" s="171"/>
      <c r="SY42" s="171"/>
      <c r="SZ42" s="171"/>
      <c r="TA42" s="171"/>
      <c r="TB42" s="171"/>
      <c r="TC42" s="171"/>
      <c r="TD42" s="171"/>
      <c r="TE42" s="171"/>
      <c r="TF42" s="171"/>
      <c r="TG42" s="171"/>
      <c r="TH42" s="171"/>
      <c r="TI42" s="171"/>
      <c r="TJ42" s="171"/>
      <c r="TK42" s="171"/>
      <c r="TL42" s="171"/>
      <c r="TM42" s="171"/>
      <c r="TN42" s="171"/>
      <c r="TO42" s="171"/>
      <c r="TP42" s="171"/>
      <c r="TQ42" s="171"/>
      <c r="TR42" s="171"/>
      <c r="TS42" s="171"/>
      <c r="TT42" s="171"/>
      <c r="TU42" s="171"/>
      <c r="TV42" s="171"/>
      <c r="TW42" s="171"/>
      <c r="TX42" s="171"/>
      <c r="TY42" s="171"/>
      <c r="TZ42" s="171"/>
      <c r="UA42" s="171"/>
      <c r="UB42" s="171"/>
      <c r="UC42" s="171"/>
      <c r="UD42" s="171"/>
      <c r="UE42" s="171"/>
      <c r="UF42" s="171"/>
      <c r="UG42" s="171"/>
      <c r="UH42" s="171"/>
      <c r="UI42" s="171"/>
      <c r="UJ42" s="171"/>
      <c r="UK42" s="171"/>
      <c r="UL42" s="171"/>
      <c r="UM42" s="171"/>
      <c r="UN42" s="171"/>
      <c r="UO42" s="171"/>
      <c r="UP42" s="171"/>
      <c r="UQ42" s="171"/>
      <c r="UR42" s="171"/>
      <c r="US42" s="171"/>
      <c r="UT42" s="171"/>
      <c r="UU42" s="171"/>
      <c r="UV42" s="171"/>
      <c r="UW42" s="171"/>
      <c r="UX42" s="171"/>
      <c r="UY42" s="171"/>
      <c r="UZ42" s="171"/>
      <c r="VA42" s="171"/>
      <c r="VB42" s="171"/>
      <c r="VC42" s="171"/>
      <c r="VD42" s="171"/>
      <c r="VE42" s="171"/>
      <c r="VF42" s="171"/>
      <c r="VG42" s="171"/>
      <c r="VH42" s="171"/>
      <c r="VI42" s="171"/>
      <c r="VJ42" s="171"/>
      <c r="VK42" s="171"/>
      <c r="VL42" s="171"/>
      <c r="VM42" s="171"/>
      <c r="VN42" s="171"/>
      <c r="VO42" s="171"/>
      <c r="VP42" s="171"/>
      <c r="VQ42" s="171"/>
      <c r="VR42" s="171"/>
      <c r="VS42" s="171"/>
      <c r="VT42" s="171"/>
      <c r="VU42" s="171"/>
      <c r="VV42" s="171"/>
      <c r="VW42" s="171"/>
      <c r="VX42" s="171"/>
      <c r="VY42" s="171"/>
      <c r="VZ42" s="171"/>
      <c r="WA42" s="171"/>
      <c r="WB42" s="171"/>
      <c r="WC42" s="171"/>
      <c r="WD42" s="171"/>
      <c r="WE42" s="171"/>
      <c r="WF42" s="171"/>
      <c r="WG42" s="171"/>
      <c r="WH42" s="171"/>
      <c r="WI42" s="171"/>
      <c r="WJ42" s="171"/>
      <c r="WK42" s="171"/>
      <c r="WL42" s="171"/>
      <c r="WM42" s="171"/>
      <c r="WN42" s="171"/>
      <c r="WO42" s="171"/>
      <c r="WP42" s="171"/>
      <c r="WQ42" s="171"/>
      <c r="WR42" s="171"/>
      <c r="WS42" s="171"/>
      <c r="WT42" s="171"/>
      <c r="WU42" s="171"/>
      <c r="WV42" s="171"/>
      <c r="WW42" s="171"/>
      <c r="WX42" s="171"/>
      <c r="WY42" s="171"/>
      <c r="WZ42" s="171"/>
      <c r="XA42" s="171"/>
      <c r="XB42" s="171"/>
      <c r="XC42" s="171"/>
      <c r="XD42" s="171"/>
      <c r="XE42" s="171"/>
      <c r="XF42" s="171"/>
      <c r="XG42" s="171"/>
      <c r="XH42" s="171"/>
      <c r="XI42" s="171"/>
      <c r="XJ42" s="171"/>
      <c r="XK42" s="171"/>
      <c r="XL42" s="171"/>
      <c r="XM42" s="171"/>
      <c r="XN42" s="171"/>
      <c r="XO42" s="171"/>
      <c r="XP42" s="171"/>
      <c r="XQ42" s="171"/>
      <c r="XR42" s="171"/>
      <c r="XS42" s="171"/>
      <c r="XT42" s="171"/>
      <c r="XU42" s="171"/>
      <c r="XV42" s="171"/>
      <c r="XW42" s="171"/>
      <c r="XX42" s="171"/>
      <c r="XY42" s="171"/>
      <c r="XZ42" s="171"/>
      <c r="YA42" s="171"/>
      <c r="YB42" s="171"/>
      <c r="YC42" s="171"/>
      <c r="YD42" s="171"/>
      <c r="YE42" s="171"/>
      <c r="YF42" s="171"/>
      <c r="YG42" s="171"/>
      <c r="YH42" s="171"/>
      <c r="YI42" s="171"/>
      <c r="YJ42" s="171"/>
      <c r="YK42" s="171"/>
      <c r="YL42" s="171"/>
      <c r="YM42" s="171"/>
      <c r="YN42" s="171"/>
      <c r="YO42" s="171"/>
      <c r="YP42" s="171"/>
      <c r="YQ42" s="171"/>
      <c r="YR42" s="171"/>
      <c r="YS42" s="171"/>
      <c r="YT42" s="171"/>
      <c r="YU42" s="171"/>
      <c r="YV42" s="171"/>
      <c r="YW42" s="171"/>
      <c r="YX42" s="171"/>
      <c r="YY42" s="171"/>
      <c r="YZ42" s="171"/>
      <c r="ZA42" s="171"/>
      <c r="ZB42" s="171"/>
      <c r="ZC42" s="171"/>
      <c r="ZD42" s="171"/>
      <c r="ZE42" s="171"/>
      <c r="ZF42" s="171"/>
      <c r="ZG42" s="171"/>
      <c r="ZH42" s="171"/>
      <c r="ZI42" s="171"/>
      <c r="ZJ42" s="171"/>
      <c r="ZK42" s="171"/>
      <c r="ZL42" s="171"/>
      <c r="ZM42" s="171"/>
      <c r="ZN42" s="171"/>
      <c r="ZO42" s="171"/>
      <c r="ZP42" s="171"/>
      <c r="ZQ42" s="171"/>
      <c r="ZR42" s="171"/>
      <c r="ZS42" s="171"/>
      <c r="ZT42" s="171"/>
      <c r="ZU42" s="171"/>
      <c r="ZV42" s="171"/>
      <c r="ZW42" s="171"/>
      <c r="ZX42" s="171"/>
      <c r="ZY42" s="171"/>
      <c r="ZZ42" s="171"/>
      <c r="AAA42" s="171"/>
      <c r="AAB42" s="171"/>
      <c r="AAC42" s="171"/>
      <c r="AAD42" s="171"/>
      <c r="AAE42" s="171"/>
      <c r="AAF42" s="171"/>
      <c r="AAG42" s="171"/>
      <c r="AAH42" s="171"/>
      <c r="AAI42" s="171"/>
      <c r="AAJ42" s="171"/>
      <c r="AAK42" s="171"/>
      <c r="AAL42" s="171"/>
      <c r="AAM42" s="171"/>
      <c r="AAN42" s="171"/>
      <c r="AAO42" s="171"/>
      <c r="AAP42" s="171"/>
      <c r="AAQ42" s="171"/>
      <c r="AAR42" s="171"/>
      <c r="AAS42" s="171"/>
      <c r="AAT42" s="171"/>
      <c r="AAU42" s="171"/>
      <c r="AAV42" s="171"/>
      <c r="AAW42" s="171"/>
      <c r="AAX42" s="171"/>
      <c r="AAY42" s="171"/>
      <c r="AAZ42" s="171"/>
      <c r="ABA42" s="171"/>
      <c r="ABB42" s="171"/>
      <c r="ABC42" s="171"/>
      <c r="ABD42" s="171"/>
      <c r="ABE42" s="171"/>
      <c r="ABF42" s="171"/>
      <c r="ABG42" s="171"/>
      <c r="ABH42" s="171"/>
      <c r="ABI42" s="171"/>
      <c r="ABJ42" s="171"/>
      <c r="ABK42" s="171"/>
      <c r="ABL42" s="171"/>
      <c r="ABM42" s="171"/>
      <c r="ABN42" s="171"/>
      <c r="ABO42" s="171"/>
      <c r="ABP42" s="171"/>
      <c r="ABQ42" s="171"/>
      <c r="ABR42" s="171"/>
      <c r="ABS42" s="171"/>
      <c r="ABT42" s="171"/>
      <c r="ABU42" s="171"/>
      <c r="ABV42" s="171"/>
      <c r="ABW42" s="171"/>
      <c r="ABX42" s="171"/>
      <c r="ABY42" s="171"/>
      <c r="ABZ42" s="171"/>
      <c r="ACA42" s="171"/>
      <c r="ACB42" s="171"/>
      <c r="ACC42" s="171"/>
      <c r="ACD42" s="171"/>
      <c r="ACE42" s="171"/>
      <c r="ACF42" s="171"/>
      <c r="ACG42" s="171"/>
      <c r="ACH42" s="171"/>
      <c r="ACI42" s="171"/>
      <c r="ACJ42" s="171"/>
      <c r="ACK42" s="171"/>
      <c r="ACL42" s="171"/>
      <c r="ACM42" s="171"/>
      <c r="ACN42" s="171"/>
      <c r="ACO42" s="171"/>
      <c r="ACP42" s="171"/>
      <c r="ACQ42" s="171"/>
      <c r="ACR42" s="171"/>
      <c r="ACS42" s="171"/>
      <c r="ACT42" s="171"/>
      <c r="ACU42" s="171"/>
      <c r="ACV42" s="171"/>
      <c r="ACW42" s="171"/>
      <c r="ACX42" s="171"/>
      <c r="ACY42" s="171"/>
      <c r="ACZ42" s="171"/>
      <c r="ADA42" s="171"/>
      <c r="ADB42" s="171"/>
      <c r="ADC42" s="171"/>
      <c r="ADD42" s="171"/>
      <c r="ADE42" s="171"/>
      <c r="ADF42" s="171"/>
      <c r="ADG42" s="171"/>
      <c r="ADH42" s="171"/>
      <c r="ADI42" s="171"/>
      <c r="ADJ42" s="171"/>
      <c r="ADK42" s="171"/>
      <c r="ADL42" s="171"/>
      <c r="ADM42" s="171"/>
      <c r="ADN42" s="171"/>
      <c r="ADO42" s="171"/>
      <c r="ADP42" s="171"/>
      <c r="ADQ42" s="171"/>
      <c r="ADR42" s="171"/>
      <c r="ADS42" s="171"/>
      <c r="ADT42" s="171"/>
      <c r="ADU42" s="171"/>
      <c r="ADV42" s="171"/>
      <c r="ADW42" s="171"/>
      <c r="ADX42" s="171"/>
      <c r="ADY42" s="171"/>
      <c r="ADZ42" s="171"/>
      <c r="AEA42" s="171"/>
      <c r="AEB42" s="171"/>
      <c r="AEC42" s="171"/>
      <c r="AED42" s="171"/>
      <c r="AEE42" s="171"/>
      <c r="AEF42" s="171"/>
      <c r="AEG42" s="171"/>
      <c r="AEH42" s="171"/>
      <c r="AEI42" s="171"/>
      <c r="AEJ42" s="171"/>
      <c r="AEK42" s="171"/>
      <c r="AEL42" s="171"/>
      <c r="AEM42" s="171"/>
      <c r="AEN42" s="171"/>
      <c r="AEO42" s="171"/>
      <c r="AEP42" s="171"/>
      <c r="AEQ42" s="171"/>
      <c r="AER42" s="171"/>
      <c r="AES42" s="171"/>
      <c r="AET42" s="171"/>
      <c r="AEU42" s="171"/>
      <c r="AEV42" s="171"/>
      <c r="AEW42" s="171"/>
      <c r="AEX42" s="171"/>
      <c r="AEY42" s="171"/>
      <c r="AEZ42" s="171"/>
      <c r="AFA42" s="171"/>
      <c r="AFB42" s="171"/>
      <c r="AFC42" s="171"/>
      <c r="AFD42" s="171"/>
      <c r="AFE42" s="171"/>
      <c r="AFF42" s="171"/>
      <c r="AFG42" s="171"/>
      <c r="AFH42" s="171"/>
      <c r="AFI42" s="171"/>
      <c r="AFJ42" s="171"/>
      <c r="AFK42" s="171"/>
      <c r="AFL42" s="171"/>
      <c r="AFM42" s="171"/>
      <c r="AFN42" s="171"/>
      <c r="AFO42" s="171"/>
      <c r="AFP42" s="171"/>
      <c r="AFQ42" s="171"/>
      <c r="AFR42" s="171"/>
      <c r="AFS42" s="171"/>
      <c r="AFT42" s="171"/>
      <c r="AFU42" s="171"/>
      <c r="AFV42" s="171"/>
      <c r="AFW42" s="171"/>
      <c r="AFX42" s="171"/>
      <c r="AFY42" s="171"/>
      <c r="AFZ42" s="171"/>
      <c r="AGA42" s="171"/>
      <c r="AGB42" s="171"/>
      <c r="AGC42" s="171"/>
      <c r="AGD42" s="171"/>
      <c r="AGE42" s="171"/>
      <c r="AGF42" s="171"/>
      <c r="AGG42" s="171"/>
      <c r="AGH42" s="171"/>
      <c r="AGI42" s="171"/>
      <c r="AGJ42" s="171"/>
      <c r="AGK42" s="171"/>
      <c r="AGL42" s="171"/>
      <c r="AGM42" s="171"/>
      <c r="AGN42" s="171"/>
      <c r="AGO42" s="171"/>
      <c r="AGP42" s="171"/>
      <c r="AGQ42" s="171"/>
      <c r="AGR42" s="171"/>
      <c r="AGS42" s="171"/>
      <c r="AGT42" s="171"/>
      <c r="AGU42" s="171"/>
      <c r="AGV42" s="171"/>
      <c r="AGW42" s="171"/>
      <c r="AGX42" s="171"/>
      <c r="AGY42" s="171"/>
      <c r="AGZ42" s="171"/>
      <c r="AHA42" s="171"/>
      <c r="AHB42" s="171"/>
      <c r="AHC42" s="171"/>
      <c r="AHD42" s="171"/>
      <c r="AHE42" s="171"/>
      <c r="AHF42" s="171"/>
      <c r="AHG42" s="171"/>
      <c r="AHH42" s="171"/>
      <c r="AHI42" s="171"/>
      <c r="AHJ42" s="171"/>
      <c r="AHK42" s="171"/>
      <c r="AHL42" s="171"/>
      <c r="AHM42" s="171"/>
      <c r="AHN42" s="171"/>
      <c r="AHO42" s="171"/>
      <c r="AHP42" s="171"/>
      <c r="AHQ42" s="171"/>
      <c r="AHR42" s="171"/>
      <c r="AHS42" s="171"/>
      <c r="AHT42" s="171"/>
      <c r="AHU42" s="171"/>
      <c r="AHV42" s="171"/>
      <c r="AHW42" s="171"/>
      <c r="AHX42" s="171"/>
      <c r="AHY42" s="171"/>
      <c r="AHZ42" s="171"/>
      <c r="AIA42" s="171"/>
      <c r="AIB42" s="171"/>
      <c r="AIC42" s="171"/>
      <c r="AID42" s="171"/>
      <c r="AIE42" s="171"/>
      <c r="AIF42" s="171"/>
      <c r="AIG42" s="171"/>
      <c r="AIH42" s="171"/>
      <c r="AII42" s="171"/>
      <c r="AIJ42" s="171"/>
      <c r="AIK42" s="171"/>
      <c r="AIL42" s="171"/>
      <c r="AIM42" s="171"/>
      <c r="AIN42" s="171"/>
      <c r="AIO42" s="171"/>
      <c r="AIP42" s="171"/>
      <c r="AIQ42" s="171"/>
      <c r="AIR42" s="171"/>
      <c r="AIS42" s="171"/>
      <c r="AIT42" s="171"/>
      <c r="AIU42" s="171"/>
      <c r="AIV42" s="171"/>
      <c r="AIW42" s="171"/>
      <c r="AIX42" s="171"/>
      <c r="AIY42" s="171"/>
      <c r="AIZ42" s="171"/>
      <c r="AJA42" s="171"/>
      <c r="AJB42" s="171"/>
      <c r="AJC42" s="171"/>
      <c r="AJD42" s="171"/>
      <c r="AJE42" s="171"/>
      <c r="AJF42" s="171"/>
      <c r="AJG42" s="171"/>
      <c r="AJH42" s="171"/>
      <c r="AJI42" s="171"/>
      <c r="AJJ42" s="171"/>
      <c r="AJK42" s="171"/>
      <c r="AJL42" s="171"/>
      <c r="AJM42" s="171"/>
      <c r="AJN42" s="171"/>
      <c r="AJO42" s="171"/>
      <c r="AJP42" s="171"/>
      <c r="AJQ42" s="171"/>
      <c r="AJR42" s="171"/>
      <c r="AJS42" s="171"/>
      <c r="AJT42" s="171"/>
      <c r="AJU42" s="171"/>
      <c r="AJV42" s="171"/>
      <c r="AJW42" s="171"/>
      <c r="AJX42" s="171"/>
      <c r="AJY42" s="171"/>
      <c r="AJZ42" s="171"/>
      <c r="AKA42" s="171"/>
      <c r="AKB42" s="171"/>
      <c r="AKC42" s="171"/>
      <c r="AKD42" s="171"/>
      <c r="AKE42" s="171"/>
      <c r="AKF42" s="171"/>
      <c r="AKG42" s="171"/>
      <c r="AKH42" s="171"/>
      <c r="AKI42" s="171"/>
      <c r="AKJ42" s="171"/>
      <c r="AKK42" s="171"/>
      <c r="AKL42" s="171"/>
      <c r="AKM42" s="171"/>
      <c r="AKN42" s="171"/>
      <c r="AKO42" s="171"/>
      <c r="AKP42" s="171"/>
      <c r="AKQ42" s="171"/>
      <c r="AKR42" s="171"/>
      <c r="AKS42" s="171"/>
      <c r="AKT42" s="171"/>
      <c r="AKU42" s="171"/>
      <c r="AKV42" s="171"/>
      <c r="AKW42" s="171"/>
      <c r="AKX42" s="171"/>
      <c r="AKY42" s="171"/>
      <c r="AKZ42" s="171"/>
      <c r="ALA42" s="171"/>
      <c r="ALB42" s="171"/>
      <c r="ALC42" s="171"/>
      <c r="ALD42" s="171"/>
      <c r="ALE42" s="171"/>
      <c r="ALF42" s="171"/>
      <c r="ALG42" s="171"/>
      <c r="ALH42" s="171"/>
      <c r="ALI42" s="171"/>
      <c r="ALJ42" s="171"/>
      <c r="ALK42" s="171"/>
      <c r="ALL42" s="171"/>
      <c r="ALM42" s="171"/>
      <c r="ALN42" s="171"/>
      <c r="ALO42" s="171"/>
      <c r="ALP42" s="171"/>
      <c r="ALQ42" s="171"/>
      <c r="ALR42" s="171"/>
    </row>
    <row r="43" spans="1:1006">
      <c r="A43" s="196" t="s">
        <v>138</v>
      </c>
      <c r="B43" s="368" t="s">
        <v>139</v>
      </c>
      <c r="C43" s="368"/>
      <c r="D43" s="221">
        <f>'Anlage A2'!R12</f>
        <v>2.205968555069834</v>
      </c>
      <c r="E43" s="183">
        <f>E40</f>
        <v>59559.27</v>
      </c>
      <c r="F43" s="190">
        <f>'Anlage A2'!S12</f>
        <v>9.9729436076678564</v>
      </c>
      <c r="G43" s="183">
        <f>'Anlage A2'!J12</f>
        <v>593981.2410238639</v>
      </c>
      <c r="H43" s="183">
        <f>'Anlage A2'!K12</f>
        <v>73.970266628127504</v>
      </c>
      <c r="BM43" s="171"/>
      <c r="BN43" s="171"/>
      <c r="BO43" s="171"/>
      <c r="BP43" s="171"/>
      <c r="BQ43" s="171"/>
      <c r="BR43" s="171"/>
      <c r="BS43" s="171"/>
      <c r="BT43" s="171"/>
      <c r="BU43" s="171"/>
      <c r="BV43" s="171"/>
      <c r="BW43" s="171"/>
      <c r="BX43" s="171"/>
      <c r="BY43" s="171"/>
      <c r="BZ43" s="171"/>
      <c r="CA43" s="171"/>
      <c r="CB43" s="171"/>
      <c r="CC43" s="171"/>
      <c r="CD43" s="171"/>
      <c r="CE43" s="171"/>
      <c r="CF43" s="171"/>
      <c r="CG43" s="171"/>
      <c r="CH43" s="171"/>
      <c r="CI43" s="171"/>
      <c r="CJ43" s="171"/>
      <c r="CK43" s="171"/>
      <c r="CL43" s="171"/>
      <c r="CM43" s="171"/>
      <c r="CN43" s="171"/>
      <c r="CO43" s="171"/>
      <c r="CP43" s="171"/>
      <c r="CQ43" s="171"/>
      <c r="CR43" s="171"/>
      <c r="CS43" s="171"/>
      <c r="CT43" s="171"/>
      <c r="CU43" s="171"/>
      <c r="CV43" s="171"/>
      <c r="CW43" s="171"/>
      <c r="CX43" s="171"/>
      <c r="CY43" s="171"/>
      <c r="CZ43" s="171"/>
      <c r="DA43" s="171"/>
      <c r="DB43" s="171"/>
      <c r="DC43" s="171"/>
      <c r="DD43" s="171"/>
      <c r="DE43" s="171"/>
      <c r="DF43" s="171"/>
      <c r="DG43" s="171"/>
      <c r="DH43" s="171"/>
      <c r="DI43" s="171"/>
      <c r="DJ43" s="171"/>
      <c r="DK43" s="171"/>
      <c r="DL43" s="171"/>
      <c r="DM43" s="171"/>
      <c r="DN43" s="171"/>
      <c r="DO43" s="171"/>
      <c r="DP43" s="171"/>
      <c r="DQ43" s="171"/>
      <c r="DR43" s="171"/>
      <c r="DS43" s="171"/>
      <c r="DT43" s="171"/>
      <c r="DU43" s="171"/>
      <c r="DV43" s="171"/>
      <c r="DW43" s="171"/>
      <c r="DX43" s="171"/>
      <c r="DY43" s="171"/>
      <c r="DZ43" s="171"/>
      <c r="EA43" s="171"/>
      <c r="EB43" s="171"/>
      <c r="EC43" s="171"/>
      <c r="ED43" s="171"/>
      <c r="EE43" s="171"/>
      <c r="EF43" s="171"/>
      <c r="EG43" s="171"/>
      <c r="EH43" s="171"/>
      <c r="EI43" s="171"/>
      <c r="EJ43" s="171"/>
      <c r="EK43" s="171"/>
      <c r="EL43" s="171"/>
      <c r="EM43" s="171"/>
      <c r="EN43" s="171"/>
      <c r="EO43" s="171"/>
      <c r="EP43" s="171"/>
      <c r="EQ43" s="171"/>
      <c r="ER43" s="171"/>
      <c r="ES43" s="171"/>
      <c r="ET43" s="171"/>
      <c r="EU43" s="171"/>
      <c r="EV43" s="171"/>
      <c r="EW43" s="171"/>
      <c r="EX43" s="171"/>
      <c r="EY43" s="171"/>
      <c r="EZ43" s="171"/>
      <c r="FA43" s="171"/>
      <c r="FB43" s="171"/>
      <c r="FC43" s="171"/>
      <c r="FD43" s="171"/>
      <c r="FE43" s="171"/>
      <c r="FF43" s="171"/>
      <c r="FG43" s="171"/>
      <c r="FH43" s="171"/>
      <c r="FI43" s="171"/>
      <c r="FJ43" s="171"/>
      <c r="FK43" s="171"/>
      <c r="FL43" s="171"/>
      <c r="FM43" s="171"/>
      <c r="FN43" s="171"/>
      <c r="FO43" s="171"/>
      <c r="FP43" s="171"/>
      <c r="FQ43" s="171"/>
      <c r="FR43" s="171"/>
      <c r="FS43" s="171"/>
      <c r="FT43" s="171"/>
      <c r="FU43" s="171"/>
      <c r="FV43" s="171"/>
      <c r="FW43" s="171"/>
      <c r="FX43" s="171"/>
      <c r="FY43" s="171"/>
      <c r="FZ43" s="171"/>
      <c r="GA43" s="171"/>
      <c r="GB43" s="171"/>
      <c r="GC43" s="171"/>
      <c r="GD43" s="171"/>
      <c r="GE43" s="171"/>
      <c r="GF43" s="171"/>
      <c r="GG43" s="171"/>
      <c r="GH43" s="171"/>
      <c r="GI43" s="171"/>
      <c r="GJ43" s="171"/>
      <c r="GK43" s="171"/>
      <c r="GL43" s="171"/>
      <c r="GM43" s="171"/>
      <c r="GN43" s="171"/>
      <c r="GO43" s="171"/>
      <c r="GP43" s="171"/>
      <c r="GQ43" s="171"/>
      <c r="GR43" s="171"/>
      <c r="GS43" s="171"/>
      <c r="GT43" s="171"/>
      <c r="GU43" s="171"/>
      <c r="GV43" s="171"/>
      <c r="GW43" s="171"/>
      <c r="GX43" s="171"/>
      <c r="GY43" s="171"/>
      <c r="GZ43" s="171"/>
      <c r="HA43" s="171"/>
      <c r="HB43" s="171"/>
      <c r="HC43" s="171"/>
      <c r="HD43" s="171"/>
      <c r="HE43" s="171"/>
      <c r="HF43" s="171"/>
      <c r="HG43" s="171"/>
      <c r="HH43" s="171"/>
      <c r="HI43" s="171"/>
      <c r="HJ43" s="171"/>
      <c r="HK43" s="171"/>
      <c r="HL43" s="171"/>
      <c r="HM43" s="171"/>
      <c r="HN43" s="171"/>
      <c r="HO43" s="171"/>
      <c r="HP43" s="171"/>
      <c r="HQ43" s="171"/>
      <c r="HR43" s="171"/>
      <c r="HS43" s="171"/>
      <c r="HT43" s="171"/>
      <c r="HU43" s="171"/>
      <c r="HV43" s="171"/>
      <c r="HW43" s="171"/>
      <c r="HX43" s="171"/>
      <c r="HY43" s="171"/>
      <c r="HZ43" s="171"/>
      <c r="IA43" s="171"/>
      <c r="IB43" s="171"/>
      <c r="IC43" s="171"/>
      <c r="ID43" s="171"/>
      <c r="IE43" s="171"/>
      <c r="IF43" s="171"/>
      <c r="IG43" s="171"/>
      <c r="IH43" s="171"/>
      <c r="II43" s="171"/>
      <c r="IJ43" s="171"/>
      <c r="IK43" s="171"/>
      <c r="IL43" s="171"/>
      <c r="IM43" s="171"/>
      <c r="IN43" s="171"/>
      <c r="IO43" s="171"/>
      <c r="IP43" s="171"/>
      <c r="IQ43" s="171"/>
      <c r="IR43" s="171"/>
      <c r="IS43" s="171"/>
      <c r="IT43" s="171"/>
      <c r="IU43" s="171"/>
      <c r="IV43" s="171"/>
      <c r="IW43" s="171"/>
      <c r="IX43" s="171"/>
      <c r="IY43" s="171"/>
      <c r="IZ43" s="171"/>
      <c r="JA43" s="171"/>
      <c r="JB43" s="171"/>
      <c r="JC43" s="171"/>
      <c r="JD43" s="171"/>
      <c r="JE43" s="171"/>
      <c r="JF43" s="171"/>
      <c r="JG43" s="171"/>
      <c r="JH43" s="171"/>
      <c r="JI43" s="171"/>
      <c r="JJ43" s="171"/>
      <c r="JK43" s="171"/>
      <c r="JL43" s="171"/>
      <c r="JM43" s="171"/>
      <c r="JN43" s="171"/>
      <c r="JO43" s="171"/>
      <c r="JP43" s="171"/>
      <c r="JQ43" s="171"/>
      <c r="JR43" s="171"/>
      <c r="JS43" s="171"/>
      <c r="JT43" s="171"/>
      <c r="JU43" s="171"/>
      <c r="JV43" s="171"/>
      <c r="JW43" s="171"/>
      <c r="JX43" s="171"/>
      <c r="JY43" s="171"/>
      <c r="JZ43" s="171"/>
      <c r="KA43" s="171"/>
      <c r="KB43" s="171"/>
      <c r="KC43" s="171"/>
      <c r="KD43" s="171"/>
      <c r="KE43" s="171"/>
      <c r="KF43" s="171"/>
      <c r="KG43" s="171"/>
      <c r="KH43" s="171"/>
      <c r="KI43" s="171"/>
      <c r="KJ43" s="171"/>
      <c r="KK43" s="171"/>
      <c r="KL43" s="171"/>
      <c r="KM43" s="171"/>
      <c r="KN43" s="171"/>
      <c r="KO43" s="171"/>
      <c r="KP43" s="171"/>
      <c r="KQ43" s="171"/>
      <c r="KR43" s="171"/>
      <c r="KS43" s="171"/>
      <c r="KT43" s="171"/>
      <c r="KU43" s="171"/>
      <c r="KV43" s="171"/>
      <c r="KW43" s="171"/>
      <c r="KX43" s="171"/>
      <c r="KY43" s="171"/>
      <c r="KZ43" s="171"/>
      <c r="LA43" s="171"/>
      <c r="LB43" s="171"/>
      <c r="LC43" s="171"/>
      <c r="LD43" s="171"/>
      <c r="LE43" s="171"/>
      <c r="LF43" s="171"/>
      <c r="LG43" s="171"/>
      <c r="LH43" s="171"/>
      <c r="LI43" s="171"/>
      <c r="LJ43" s="171"/>
      <c r="LK43" s="171"/>
      <c r="LL43" s="171"/>
      <c r="LM43" s="171"/>
      <c r="LN43" s="171"/>
      <c r="LO43" s="171"/>
      <c r="LP43" s="171"/>
      <c r="LQ43" s="171"/>
      <c r="LR43" s="171"/>
      <c r="LS43" s="171"/>
      <c r="LT43" s="171"/>
      <c r="LU43" s="171"/>
      <c r="LV43" s="171"/>
      <c r="LW43" s="171"/>
      <c r="LX43" s="171"/>
      <c r="LY43" s="171"/>
      <c r="LZ43" s="171"/>
      <c r="MA43" s="171"/>
      <c r="MB43" s="171"/>
      <c r="MC43" s="171"/>
      <c r="MD43" s="171"/>
      <c r="ME43" s="171"/>
      <c r="MF43" s="171"/>
      <c r="MG43" s="171"/>
      <c r="MH43" s="171"/>
      <c r="MI43" s="171"/>
      <c r="MJ43" s="171"/>
      <c r="MK43" s="171"/>
      <c r="ML43" s="171"/>
      <c r="MM43" s="171"/>
      <c r="MN43" s="171"/>
      <c r="MO43" s="171"/>
      <c r="MP43" s="171"/>
      <c r="MQ43" s="171"/>
      <c r="MR43" s="171"/>
      <c r="MS43" s="171"/>
      <c r="MT43" s="171"/>
      <c r="MU43" s="171"/>
      <c r="MV43" s="171"/>
      <c r="MW43" s="171"/>
      <c r="MX43" s="171"/>
      <c r="MY43" s="171"/>
      <c r="MZ43" s="171"/>
      <c r="NA43" s="171"/>
      <c r="NB43" s="171"/>
      <c r="NC43" s="171"/>
      <c r="ND43" s="171"/>
      <c r="NE43" s="171"/>
      <c r="NF43" s="171"/>
      <c r="NG43" s="171"/>
      <c r="NH43" s="171"/>
      <c r="NI43" s="171"/>
      <c r="NJ43" s="171"/>
      <c r="NK43" s="171"/>
      <c r="NL43" s="171"/>
      <c r="NM43" s="171"/>
      <c r="NN43" s="171"/>
      <c r="NO43" s="171"/>
      <c r="NP43" s="171"/>
      <c r="NQ43" s="171"/>
      <c r="NR43" s="171"/>
      <c r="NS43" s="171"/>
      <c r="NT43" s="171"/>
      <c r="NU43" s="171"/>
      <c r="NV43" s="171"/>
      <c r="NW43" s="171"/>
      <c r="NX43" s="171"/>
      <c r="NY43" s="171"/>
      <c r="NZ43" s="171"/>
      <c r="OA43" s="171"/>
      <c r="OB43" s="171"/>
      <c r="OC43" s="171"/>
      <c r="OD43" s="171"/>
      <c r="OE43" s="171"/>
      <c r="OF43" s="171"/>
      <c r="OG43" s="171"/>
      <c r="OH43" s="171"/>
      <c r="OI43" s="171"/>
      <c r="OJ43" s="171"/>
      <c r="OK43" s="171"/>
      <c r="OL43" s="171"/>
      <c r="OM43" s="171"/>
      <c r="ON43" s="171"/>
      <c r="OO43" s="171"/>
      <c r="OP43" s="171"/>
      <c r="OQ43" s="171"/>
      <c r="OR43" s="171"/>
      <c r="OS43" s="171"/>
      <c r="OT43" s="171"/>
      <c r="OU43" s="171"/>
      <c r="OV43" s="171"/>
      <c r="OW43" s="171"/>
      <c r="OX43" s="171"/>
      <c r="OY43" s="171"/>
      <c r="OZ43" s="171"/>
      <c r="PA43" s="171"/>
      <c r="PB43" s="171"/>
      <c r="PC43" s="171"/>
      <c r="PD43" s="171"/>
      <c r="PE43" s="171"/>
      <c r="PF43" s="171"/>
      <c r="PG43" s="171"/>
      <c r="PH43" s="171"/>
      <c r="PI43" s="171"/>
      <c r="PJ43" s="171"/>
      <c r="PK43" s="171"/>
      <c r="PL43" s="171"/>
      <c r="PM43" s="171"/>
      <c r="PN43" s="171"/>
      <c r="PO43" s="171"/>
      <c r="PP43" s="171"/>
      <c r="PQ43" s="171"/>
      <c r="PR43" s="171"/>
      <c r="PS43" s="171"/>
      <c r="PT43" s="171"/>
      <c r="PU43" s="171"/>
      <c r="PV43" s="171"/>
      <c r="PW43" s="171"/>
      <c r="PX43" s="171"/>
      <c r="PY43" s="171"/>
      <c r="PZ43" s="171"/>
      <c r="QA43" s="171"/>
      <c r="QB43" s="171"/>
      <c r="QC43" s="171"/>
      <c r="QD43" s="171"/>
      <c r="QE43" s="171"/>
      <c r="QF43" s="171"/>
      <c r="QG43" s="171"/>
      <c r="QH43" s="171"/>
      <c r="QI43" s="171"/>
      <c r="QJ43" s="171"/>
      <c r="QK43" s="171"/>
      <c r="QL43" s="171"/>
      <c r="QM43" s="171"/>
      <c r="QN43" s="171"/>
      <c r="QO43" s="171"/>
      <c r="QP43" s="171"/>
      <c r="QQ43" s="171"/>
      <c r="QR43" s="171"/>
      <c r="QS43" s="171"/>
      <c r="QT43" s="171"/>
      <c r="QU43" s="171"/>
      <c r="QV43" s="171"/>
      <c r="QW43" s="171"/>
      <c r="QX43" s="171"/>
      <c r="QY43" s="171"/>
      <c r="QZ43" s="171"/>
      <c r="RA43" s="171"/>
      <c r="RB43" s="171"/>
      <c r="RC43" s="171"/>
      <c r="RD43" s="171"/>
      <c r="RE43" s="171"/>
      <c r="RF43" s="171"/>
      <c r="RG43" s="171"/>
      <c r="RH43" s="171"/>
      <c r="RI43" s="171"/>
      <c r="RJ43" s="171"/>
      <c r="RK43" s="171"/>
      <c r="RL43" s="171"/>
      <c r="RM43" s="171"/>
      <c r="RN43" s="171"/>
      <c r="RO43" s="171"/>
      <c r="RP43" s="171"/>
      <c r="RQ43" s="171"/>
      <c r="RR43" s="171"/>
      <c r="RS43" s="171"/>
      <c r="RT43" s="171"/>
      <c r="RU43" s="171"/>
      <c r="RV43" s="171"/>
      <c r="RW43" s="171"/>
      <c r="RX43" s="171"/>
      <c r="RY43" s="171"/>
      <c r="RZ43" s="171"/>
      <c r="SA43" s="171"/>
      <c r="SB43" s="171"/>
      <c r="SC43" s="171"/>
      <c r="SD43" s="171"/>
      <c r="SE43" s="171"/>
      <c r="SF43" s="171"/>
      <c r="SG43" s="171"/>
      <c r="SH43" s="171"/>
      <c r="SI43" s="171"/>
      <c r="SJ43" s="171"/>
      <c r="SK43" s="171"/>
      <c r="SL43" s="171"/>
      <c r="SM43" s="171"/>
      <c r="SN43" s="171"/>
      <c r="SO43" s="171"/>
      <c r="SP43" s="171"/>
      <c r="SQ43" s="171"/>
      <c r="SR43" s="171"/>
      <c r="SS43" s="171"/>
      <c r="ST43" s="171"/>
      <c r="SU43" s="171"/>
      <c r="SV43" s="171"/>
      <c r="SW43" s="171"/>
      <c r="SX43" s="171"/>
      <c r="SY43" s="171"/>
      <c r="SZ43" s="171"/>
      <c r="TA43" s="171"/>
      <c r="TB43" s="171"/>
      <c r="TC43" s="171"/>
      <c r="TD43" s="171"/>
      <c r="TE43" s="171"/>
      <c r="TF43" s="171"/>
      <c r="TG43" s="171"/>
      <c r="TH43" s="171"/>
      <c r="TI43" s="171"/>
      <c r="TJ43" s="171"/>
      <c r="TK43" s="171"/>
      <c r="TL43" s="171"/>
      <c r="TM43" s="171"/>
      <c r="TN43" s="171"/>
      <c r="TO43" s="171"/>
      <c r="TP43" s="171"/>
      <c r="TQ43" s="171"/>
      <c r="TR43" s="171"/>
      <c r="TS43" s="171"/>
      <c r="TT43" s="171"/>
      <c r="TU43" s="171"/>
      <c r="TV43" s="171"/>
      <c r="TW43" s="171"/>
      <c r="TX43" s="171"/>
      <c r="TY43" s="171"/>
      <c r="TZ43" s="171"/>
      <c r="UA43" s="171"/>
      <c r="UB43" s="171"/>
      <c r="UC43" s="171"/>
      <c r="UD43" s="171"/>
      <c r="UE43" s="171"/>
      <c r="UF43" s="171"/>
      <c r="UG43" s="171"/>
      <c r="UH43" s="171"/>
      <c r="UI43" s="171"/>
      <c r="UJ43" s="171"/>
      <c r="UK43" s="171"/>
      <c r="UL43" s="171"/>
      <c r="UM43" s="171"/>
      <c r="UN43" s="171"/>
      <c r="UO43" s="171"/>
      <c r="UP43" s="171"/>
      <c r="UQ43" s="171"/>
      <c r="UR43" s="171"/>
      <c r="US43" s="171"/>
      <c r="UT43" s="171"/>
      <c r="UU43" s="171"/>
      <c r="UV43" s="171"/>
      <c r="UW43" s="171"/>
      <c r="UX43" s="171"/>
      <c r="UY43" s="171"/>
      <c r="UZ43" s="171"/>
      <c r="VA43" s="171"/>
      <c r="VB43" s="171"/>
      <c r="VC43" s="171"/>
      <c r="VD43" s="171"/>
      <c r="VE43" s="171"/>
      <c r="VF43" s="171"/>
      <c r="VG43" s="171"/>
      <c r="VH43" s="171"/>
      <c r="VI43" s="171"/>
      <c r="VJ43" s="171"/>
      <c r="VK43" s="171"/>
      <c r="VL43" s="171"/>
      <c r="VM43" s="171"/>
      <c r="VN43" s="171"/>
      <c r="VO43" s="171"/>
      <c r="VP43" s="171"/>
      <c r="VQ43" s="171"/>
      <c r="VR43" s="171"/>
      <c r="VS43" s="171"/>
      <c r="VT43" s="171"/>
      <c r="VU43" s="171"/>
      <c r="VV43" s="171"/>
      <c r="VW43" s="171"/>
      <c r="VX43" s="171"/>
      <c r="VY43" s="171"/>
      <c r="VZ43" s="171"/>
      <c r="WA43" s="171"/>
      <c r="WB43" s="171"/>
      <c r="WC43" s="171"/>
      <c r="WD43" s="171"/>
      <c r="WE43" s="171"/>
      <c r="WF43" s="171"/>
      <c r="WG43" s="171"/>
      <c r="WH43" s="171"/>
      <c r="WI43" s="171"/>
      <c r="WJ43" s="171"/>
      <c r="WK43" s="171"/>
      <c r="WL43" s="171"/>
      <c r="WM43" s="171"/>
      <c r="WN43" s="171"/>
      <c r="WO43" s="171"/>
      <c r="WP43" s="171"/>
      <c r="WQ43" s="171"/>
      <c r="WR43" s="171"/>
      <c r="WS43" s="171"/>
      <c r="WT43" s="171"/>
      <c r="WU43" s="171"/>
      <c r="WV43" s="171"/>
      <c r="WW43" s="171"/>
      <c r="WX43" s="171"/>
      <c r="WY43" s="171"/>
      <c r="WZ43" s="171"/>
      <c r="XA43" s="171"/>
      <c r="XB43" s="171"/>
      <c r="XC43" s="171"/>
      <c r="XD43" s="171"/>
      <c r="XE43" s="171"/>
      <c r="XF43" s="171"/>
      <c r="XG43" s="171"/>
      <c r="XH43" s="171"/>
      <c r="XI43" s="171"/>
      <c r="XJ43" s="171"/>
      <c r="XK43" s="171"/>
      <c r="XL43" s="171"/>
      <c r="XM43" s="171"/>
      <c r="XN43" s="171"/>
      <c r="XO43" s="171"/>
      <c r="XP43" s="171"/>
      <c r="XQ43" s="171"/>
      <c r="XR43" s="171"/>
      <c r="XS43" s="171"/>
      <c r="XT43" s="171"/>
      <c r="XU43" s="171"/>
      <c r="XV43" s="171"/>
      <c r="XW43" s="171"/>
      <c r="XX43" s="171"/>
      <c r="XY43" s="171"/>
      <c r="XZ43" s="171"/>
      <c r="YA43" s="171"/>
      <c r="YB43" s="171"/>
      <c r="YC43" s="171"/>
      <c r="YD43" s="171"/>
      <c r="YE43" s="171"/>
      <c r="YF43" s="171"/>
      <c r="YG43" s="171"/>
      <c r="YH43" s="171"/>
      <c r="YI43" s="171"/>
      <c r="YJ43" s="171"/>
      <c r="YK43" s="171"/>
      <c r="YL43" s="171"/>
      <c r="YM43" s="171"/>
      <c r="YN43" s="171"/>
      <c r="YO43" s="171"/>
      <c r="YP43" s="171"/>
      <c r="YQ43" s="171"/>
      <c r="YR43" s="171"/>
      <c r="YS43" s="171"/>
      <c r="YT43" s="171"/>
      <c r="YU43" s="171"/>
      <c r="YV43" s="171"/>
      <c r="YW43" s="171"/>
      <c r="YX43" s="171"/>
      <c r="YY43" s="171"/>
      <c r="YZ43" s="171"/>
      <c r="ZA43" s="171"/>
      <c r="ZB43" s="171"/>
      <c r="ZC43" s="171"/>
      <c r="ZD43" s="171"/>
      <c r="ZE43" s="171"/>
      <c r="ZF43" s="171"/>
      <c r="ZG43" s="171"/>
      <c r="ZH43" s="171"/>
      <c r="ZI43" s="171"/>
      <c r="ZJ43" s="171"/>
      <c r="ZK43" s="171"/>
      <c r="ZL43" s="171"/>
      <c r="ZM43" s="171"/>
      <c r="ZN43" s="171"/>
      <c r="ZO43" s="171"/>
      <c r="ZP43" s="171"/>
      <c r="ZQ43" s="171"/>
      <c r="ZR43" s="171"/>
      <c r="ZS43" s="171"/>
      <c r="ZT43" s="171"/>
      <c r="ZU43" s="171"/>
      <c r="ZV43" s="171"/>
      <c r="ZW43" s="171"/>
      <c r="ZX43" s="171"/>
      <c r="ZY43" s="171"/>
      <c r="ZZ43" s="171"/>
      <c r="AAA43" s="171"/>
      <c r="AAB43" s="171"/>
      <c r="AAC43" s="171"/>
      <c r="AAD43" s="171"/>
      <c r="AAE43" s="171"/>
      <c r="AAF43" s="171"/>
      <c r="AAG43" s="171"/>
      <c r="AAH43" s="171"/>
      <c r="AAI43" s="171"/>
      <c r="AAJ43" s="171"/>
      <c r="AAK43" s="171"/>
      <c r="AAL43" s="171"/>
      <c r="AAM43" s="171"/>
      <c r="AAN43" s="171"/>
      <c r="AAO43" s="171"/>
      <c r="AAP43" s="171"/>
      <c r="AAQ43" s="171"/>
      <c r="AAR43" s="171"/>
      <c r="AAS43" s="171"/>
      <c r="AAT43" s="171"/>
      <c r="AAU43" s="171"/>
      <c r="AAV43" s="171"/>
      <c r="AAW43" s="171"/>
      <c r="AAX43" s="171"/>
      <c r="AAY43" s="171"/>
      <c r="AAZ43" s="171"/>
      <c r="ABA43" s="171"/>
      <c r="ABB43" s="171"/>
      <c r="ABC43" s="171"/>
      <c r="ABD43" s="171"/>
      <c r="ABE43" s="171"/>
      <c r="ABF43" s="171"/>
      <c r="ABG43" s="171"/>
      <c r="ABH43" s="171"/>
      <c r="ABI43" s="171"/>
      <c r="ABJ43" s="171"/>
      <c r="ABK43" s="171"/>
      <c r="ABL43" s="171"/>
      <c r="ABM43" s="171"/>
      <c r="ABN43" s="171"/>
      <c r="ABO43" s="171"/>
      <c r="ABP43" s="171"/>
      <c r="ABQ43" s="171"/>
      <c r="ABR43" s="171"/>
      <c r="ABS43" s="171"/>
      <c r="ABT43" s="171"/>
      <c r="ABU43" s="171"/>
      <c r="ABV43" s="171"/>
      <c r="ABW43" s="171"/>
      <c r="ABX43" s="171"/>
      <c r="ABY43" s="171"/>
      <c r="ABZ43" s="171"/>
      <c r="ACA43" s="171"/>
      <c r="ACB43" s="171"/>
      <c r="ACC43" s="171"/>
      <c r="ACD43" s="171"/>
      <c r="ACE43" s="171"/>
      <c r="ACF43" s="171"/>
      <c r="ACG43" s="171"/>
      <c r="ACH43" s="171"/>
      <c r="ACI43" s="171"/>
      <c r="ACJ43" s="171"/>
      <c r="ACK43" s="171"/>
      <c r="ACL43" s="171"/>
      <c r="ACM43" s="171"/>
      <c r="ACN43" s="171"/>
      <c r="ACO43" s="171"/>
      <c r="ACP43" s="171"/>
      <c r="ACQ43" s="171"/>
      <c r="ACR43" s="171"/>
      <c r="ACS43" s="171"/>
      <c r="ACT43" s="171"/>
      <c r="ACU43" s="171"/>
      <c r="ACV43" s="171"/>
      <c r="ACW43" s="171"/>
      <c r="ACX43" s="171"/>
      <c r="ACY43" s="171"/>
      <c r="ACZ43" s="171"/>
      <c r="ADA43" s="171"/>
      <c r="ADB43" s="171"/>
      <c r="ADC43" s="171"/>
      <c r="ADD43" s="171"/>
      <c r="ADE43" s="171"/>
      <c r="ADF43" s="171"/>
      <c r="ADG43" s="171"/>
      <c r="ADH43" s="171"/>
      <c r="ADI43" s="171"/>
      <c r="ADJ43" s="171"/>
      <c r="ADK43" s="171"/>
      <c r="ADL43" s="171"/>
      <c r="ADM43" s="171"/>
      <c r="ADN43" s="171"/>
      <c r="ADO43" s="171"/>
      <c r="ADP43" s="171"/>
      <c r="ADQ43" s="171"/>
      <c r="ADR43" s="171"/>
      <c r="ADS43" s="171"/>
      <c r="ADT43" s="171"/>
      <c r="ADU43" s="171"/>
      <c r="ADV43" s="171"/>
      <c r="ADW43" s="171"/>
      <c r="ADX43" s="171"/>
      <c r="ADY43" s="171"/>
      <c r="ADZ43" s="171"/>
      <c r="AEA43" s="171"/>
      <c r="AEB43" s="171"/>
      <c r="AEC43" s="171"/>
      <c r="AED43" s="171"/>
      <c r="AEE43" s="171"/>
      <c r="AEF43" s="171"/>
      <c r="AEG43" s="171"/>
      <c r="AEH43" s="171"/>
      <c r="AEI43" s="171"/>
      <c r="AEJ43" s="171"/>
      <c r="AEK43" s="171"/>
      <c r="AEL43" s="171"/>
      <c r="AEM43" s="171"/>
      <c r="AEN43" s="171"/>
      <c r="AEO43" s="171"/>
      <c r="AEP43" s="171"/>
      <c r="AEQ43" s="171"/>
      <c r="AER43" s="171"/>
      <c r="AES43" s="171"/>
      <c r="AET43" s="171"/>
      <c r="AEU43" s="171"/>
      <c r="AEV43" s="171"/>
      <c r="AEW43" s="171"/>
      <c r="AEX43" s="171"/>
      <c r="AEY43" s="171"/>
      <c r="AEZ43" s="171"/>
      <c r="AFA43" s="171"/>
      <c r="AFB43" s="171"/>
      <c r="AFC43" s="171"/>
      <c r="AFD43" s="171"/>
      <c r="AFE43" s="171"/>
      <c r="AFF43" s="171"/>
      <c r="AFG43" s="171"/>
      <c r="AFH43" s="171"/>
      <c r="AFI43" s="171"/>
      <c r="AFJ43" s="171"/>
      <c r="AFK43" s="171"/>
      <c r="AFL43" s="171"/>
      <c r="AFM43" s="171"/>
      <c r="AFN43" s="171"/>
      <c r="AFO43" s="171"/>
      <c r="AFP43" s="171"/>
      <c r="AFQ43" s="171"/>
      <c r="AFR43" s="171"/>
      <c r="AFS43" s="171"/>
      <c r="AFT43" s="171"/>
      <c r="AFU43" s="171"/>
      <c r="AFV43" s="171"/>
      <c r="AFW43" s="171"/>
      <c r="AFX43" s="171"/>
      <c r="AFY43" s="171"/>
      <c r="AFZ43" s="171"/>
      <c r="AGA43" s="171"/>
      <c r="AGB43" s="171"/>
      <c r="AGC43" s="171"/>
      <c r="AGD43" s="171"/>
      <c r="AGE43" s="171"/>
      <c r="AGF43" s="171"/>
      <c r="AGG43" s="171"/>
      <c r="AGH43" s="171"/>
      <c r="AGI43" s="171"/>
      <c r="AGJ43" s="171"/>
      <c r="AGK43" s="171"/>
      <c r="AGL43" s="171"/>
      <c r="AGM43" s="171"/>
      <c r="AGN43" s="171"/>
      <c r="AGO43" s="171"/>
      <c r="AGP43" s="171"/>
      <c r="AGQ43" s="171"/>
      <c r="AGR43" s="171"/>
      <c r="AGS43" s="171"/>
      <c r="AGT43" s="171"/>
      <c r="AGU43" s="171"/>
      <c r="AGV43" s="171"/>
      <c r="AGW43" s="171"/>
      <c r="AGX43" s="171"/>
      <c r="AGY43" s="171"/>
      <c r="AGZ43" s="171"/>
      <c r="AHA43" s="171"/>
      <c r="AHB43" s="171"/>
      <c r="AHC43" s="171"/>
      <c r="AHD43" s="171"/>
      <c r="AHE43" s="171"/>
      <c r="AHF43" s="171"/>
      <c r="AHG43" s="171"/>
      <c r="AHH43" s="171"/>
      <c r="AHI43" s="171"/>
      <c r="AHJ43" s="171"/>
      <c r="AHK43" s="171"/>
      <c r="AHL43" s="171"/>
      <c r="AHM43" s="171"/>
      <c r="AHN43" s="171"/>
      <c r="AHO43" s="171"/>
      <c r="AHP43" s="171"/>
      <c r="AHQ43" s="171"/>
      <c r="AHR43" s="171"/>
      <c r="AHS43" s="171"/>
      <c r="AHT43" s="171"/>
      <c r="AHU43" s="171"/>
      <c r="AHV43" s="171"/>
      <c r="AHW43" s="171"/>
      <c r="AHX43" s="171"/>
      <c r="AHY43" s="171"/>
      <c r="AHZ43" s="171"/>
      <c r="AIA43" s="171"/>
      <c r="AIB43" s="171"/>
      <c r="AIC43" s="171"/>
      <c r="AID43" s="171"/>
      <c r="AIE43" s="171"/>
      <c r="AIF43" s="171"/>
      <c r="AIG43" s="171"/>
      <c r="AIH43" s="171"/>
      <c r="AII43" s="171"/>
      <c r="AIJ43" s="171"/>
      <c r="AIK43" s="171"/>
      <c r="AIL43" s="171"/>
      <c r="AIM43" s="171"/>
      <c r="AIN43" s="171"/>
      <c r="AIO43" s="171"/>
      <c r="AIP43" s="171"/>
      <c r="AIQ43" s="171"/>
      <c r="AIR43" s="171"/>
      <c r="AIS43" s="171"/>
      <c r="AIT43" s="171"/>
      <c r="AIU43" s="171"/>
      <c r="AIV43" s="171"/>
      <c r="AIW43" s="171"/>
      <c r="AIX43" s="171"/>
      <c r="AIY43" s="171"/>
      <c r="AIZ43" s="171"/>
      <c r="AJA43" s="171"/>
      <c r="AJB43" s="171"/>
      <c r="AJC43" s="171"/>
      <c r="AJD43" s="171"/>
      <c r="AJE43" s="171"/>
      <c r="AJF43" s="171"/>
      <c r="AJG43" s="171"/>
      <c r="AJH43" s="171"/>
      <c r="AJI43" s="171"/>
      <c r="AJJ43" s="171"/>
      <c r="AJK43" s="171"/>
      <c r="AJL43" s="171"/>
      <c r="AJM43" s="171"/>
      <c r="AJN43" s="171"/>
      <c r="AJO43" s="171"/>
      <c r="AJP43" s="171"/>
      <c r="AJQ43" s="171"/>
      <c r="AJR43" s="171"/>
      <c r="AJS43" s="171"/>
      <c r="AJT43" s="171"/>
      <c r="AJU43" s="171"/>
      <c r="AJV43" s="171"/>
      <c r="AJW43" s="171"/>
      <c r="AJX43" s="171"/>
      <c r="AJY43" s="171"/>
      <c r="AJZ43" s="171"/>
      <c r="AKA43" s="171"/>
      <c r="AKB43" s="171"/>
      <c r="AKC43" s="171"/>
      <c r="AKD43" s="171"/>
      <c r="AKE43" s="171"/>
      <c r="AKF43" s="171"/>
      <c r="AKG43" s="171"/>
      <c r="AKH43" s="171"/>
      <c r="AKI43" s="171"/>
      <c r="AKJ43" s="171"/>
      <c r="AKK43" s="171"/>
      <c r="AKL43" s="171"/>
      <c r="AKM43" s="171"/>
      <c r="AKN43" s="171"/>
      <c r="AKO43" s="171"/>
      <c r="AKP43" s="171"/>
      <c r="AKQ43" s="171"/>
      <c r="AKR43" s="171"/>
      <c r="AKS43" s="171"/>
      <c r="AKT43" s="171"/>
      <c r="AKU43" s="171"/>
      <c r="AKV43" s="171"/>
      <c r="AKW43" s="171"/>
      <c r="AKX43" s="171"/>
      <c r="AKY43" s="171"/>
      <c r="AKZ43" s="171"/>
      <c r="ALA43" s="171"/>
      <c r="ALB43" s="171"/>
      <c r="ALC43" s="171"/>
      <c r="ALD43" s="171"/>
      <c r="ALE43" s="171"/>
      <c r="ALF43" s="171"/>
      <c r="ALG43" s="171"/>
      <c r="ALH43" s="171"/>
      <c r="ALI43" s="171"/>
      <c r="ALJ43" s="171"/>
      <c r="ALK43" s="171"/>
      <c r="ALL43" s="171"/>
      <c r="ALM43" s="171"/>
      <c r="ALN43" s="171"/>
      <c r="ALO43" s="171"/>
      <c r="ALP43" s="171"/>
      <c r="ALQ43" s="171"/>
      <c r="ALR43" s="171"/>
    </row>
    <row r="44" spans="1:1006">
      <c r="A44" s="196" t="s">
        <v>140</v>
      </c>
      <c r="B44" s="368" t="s">
        <v>141</v>
      </c>
      <c r="C44" s="368"/>
      <c r="D44" s="221">
        <f>'Anlage A2'!R13</f>
        <v>1.9925598974055636</v>
      </c>
      <c r="E44" s="183">
        <f>E40</f>
        <v>59559.27</v>
      </c>
      <c r="F44" s="190">
        <f>'Anlage A2'!S13</f>
        <v>4.014935767008307</v>
      </c>
      <c r="G44" s="183">
        <f>'Anlage A2'!J13</f>
        <v>239126.64337990485</v>
      </c>
      <c r="H44" s="183">
        <f>'Anlage A2'!K13</f>
        <v>81.892686089008507</v>
      </c>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1"/>
      <c r="DJ44" s="171"/>
      <c r="DK44" s="171"/>
      <c r="DL44" s="171"/>
      <c r="DM44" s="171"/>
      <c r="DN44" s="171"/>
      <c r="DO44" s="171"/>
      <c r="DP44" s="171"/>
      <c r="DQ44" s="171"/>
      <c r="DR44" s="171"/>
      <c r="DS44" s="171"/>
      <c r="DT44" s="171"/>
      <c r="DU44" s="171"/>
      <c r="DV44" s="171"/>
      <c r="DW44" s="171"/>
      <c r="DX44" s="171"/>
      <c r="DY44" s="171"/>
      <c r="DZ44" s="171"/>
      <c r="EA44" s="171"/>
      <c r="EB44" s="171"/>
      <c r="EC44" s="171"/>
      <c r="ED44" s="171"/>
      <c r="EE44" s="171"/>
      <c r="EF44" s="171"/>
      <c r="EG44" s="171"/>
      <c r="EH44" s="171"/>
      <c r="EI44" s="171"/>
      <c r="EJ44" s="171"/>
      <c r="EK44" s="171"/>
      <c r="EL44" s="171"/>
      <c r="EM44" s="171"/>
      <c r="EN44" s="171"/>
      <c r="EO44" s="171"/>
      <c r="EP44" s="171"/>
      <c r="EQ44" s="171"/>
      <c r="ER44" s="171"/>
      <c r="ES44" s="171"/>
      <c r="ET44" s="171"/>
      <c r="EU44" s="171"/>
      <c r="EV44" s="171"/>
      <c r="EW44" s="171"/>
      <c r="EX44" s="171"/>
      <c r="EY44" s="171"/>
      <c r="EZ44" s="171"/>
      <c r="FA44" s="171"/>
      <c r="FB44" s="171"/>
      <c r="FC44" s="171"/>
      <c r="FD44" s="171"/>
      <c r="FE44" s="171"/>
      <c r="FF44" s="171"/>
      <c r="FG44" s="171"/>
      <c r="FH44" s="171"/>
      <c r="FI44" s="171"/>
      <c r="FJ44" s="171"/>
      <c r="FK44" s="171"/>
      <c r="FL44" s="171"/>
      <c r="FM44" s="171"/>
      <c r="FN44" s="171"/>
      <c r="FO44" s="171"/>
      <c r="FP44" s="171"/>
      <c r="FQ44" s="171"/>
      <c r="FR44" s="171"/>
      <c r="FS44" s="171"/>
      <c r="FT44" s="171"/>
      <c r="FU44" s="171"/>
      <c r="FV44" s="171"/>
      <c r="FW44" s="171"/>
      <c r="FX44" s="171"/>
      <c r="FY44" s="171"/>
      <c r="FZ44" s="171"/>
      <c r="GA44" s="171"/>
      <c r="GB44" s="171"/>
      <c r="GC44" s="171"/>
      <c r="GD44" s="171"/>
      <c r="GE44" s="171"/>
      <c r="GF44" s="171"/>
      <c r="GG44" s="171"/>
      <c r="GH44" s="171"/>
      <c r="GI44" s="171"/>
      <c r="GJ44" s="171"/>
      <c r="GK44" s="171"/>
      <c r="GL44" s="171"/>
      <c r="GM44" s="171"/>
      <c r="GN44" s="171"/>
      <c r="GO44" s="171"/>
      <c r="GP44" s="171"/>
      <c r="GQ44" s="171"/>
      <c r="GR44" s="171"/>
      <c r="GS44" s="171"/>
      <c r="GT44" s="171"/>
      <c r="GU44" s="171"/>
      <c r="GV44" s="171"/>
      <c r="GW44" s="171"/>
      <c r="GX44" s="171"/>
      <c r="GY44" s="171"/>
      <c r="GZ44" s="171"/>
      <c r="HA44" s="171"/>
      <c r="HB44" s="171"/>
      <c r="HC44" s="171"/>
      <c r="HD44" s="171"/>
      <c r="HE44" s="171"/>
      <c r="HF44" s="171"/>
      <c r="HG44" s="171"/>
      <c r="HH44" s="171"/>
      <c r="HI44" s="171"/>
      <c r="HJ44" s="171"/>
      <c r="HK44" s="171"/>
      <c r="HL44" s="171"/>
      <c r="HM44" s="171"/>
      <c r="HN44" s="171"/>
      <c r="HO44" s="171"/>
      <c r="HP44" s="171"/>
      <c r="HQ44" s="171"/>
      <c r="HR44" s="171"/>
      <c r="HS44" s="171"/>
      <c r="HT44" s="171"/>
      <c r="HU44" s="171"/>
      <c r="HV44" s="171"/>
      <c r="HW44" s="171"/>
      <c r="HX44" s="171"/>
      <c r="HY44" s="171"/>
      <c r="HZ44" s="171"/>
      <c r="IA44" s="171"/>
      <c r="IB44" s="171"/>
      <c r="IC44" s="171"/>
      <c r="ID44" s="171"/>
      <c r="IE44" s="171"/>
      <c r="IF44" s="171"/>
      <c r="IG44" s="171"/>
      <c r="IH44" s="171"/>
      <c r="II44" s="171"/>
      <c r="IJ44" s="171"/>
      <c r="IK44" s="171"/>
      <c r="IL44" s="171"/>
      <c r="IM44" s="171"/>
      <c r="IN44" s="171"/>
      <c r="IO44" s="171"/>
      <c r="IP44" s="171"/>
      <c r="IQ44" s="171"/>
      <c r="IR44" s="171"/>
      <c r="IS44" s="171"/>
      <c r="IT44" s="171"/>
      <c r="IU44" s="171"/>
      <c r="IV44" s="171"/>
      <c r="IW44" s="171"/>
      <c r="IX44" s="171"/>
      <c r="IY44" s="171"/>
      <c r="IZ44" s="171"/>
      <c r="JA44" s="171"/>
      <c r="JB44" s="171"/>
      <c r="JC44" s="171"/>
      <c r="JD44" s="171"/>
      <c r="JE44" s="171"/>
      <c r="JF44" s="171"/>
      <c r="JG44" s="171"/>
      <c r="JH44" s="171"/>
      <c r="JI44" s="171"/>
      <c r="JJ44" s="171"/>
      <c r="JK44" s="171"/>
      <c r="JL44" s="171"/>
      <c r="JM44" s="171"/>
      <c r="JN44" s="171"/>
      <c r="JO44" s="171"/>
      <c r="JP44" s="171"/>
      <c r="JQ44" s="171"/>
      <c r="JR44" s="171"/>
      <c r="JS44" s="171"/>
      <c r="JT44" s="171"/>
      <c r="JU44" s="171"/>
      <c r="JV44" s="171"/>
      <c r="JW44" s="171"/>
      <c r="JX44" s="171"/>
      <c r="JY44" s="171"/>
      <c r="JZ44" s="171"/>
      <c r="KA44" s="171"/>
      <c r="KB44" s="171"/>
      <c r="KC44" s="171"/>
      <c r="KD44" s="171"/>
      <c r="KE44" s="171"/>
      <c r="KF44" s="171"/>
      <c r="KG44" s="171"/>
      <c r="KH44" s="171"/>
      <c r="KI44" s="171"/>
      <c r="KJ44" s="171"/>
      <c r="KK44" s="171"/>
      <c r="KL44" s="171"/>
      <c r="KM44" s="171"/>
      <c r="KN44" s="171"/>
      <c r="KO44" s="171"/>
      <c r="KP44" s="171"/>
      <c r="KQ44" s="171"/>
      <c r="KR44" s="171"/>
      <c r="KS44" s="171"/>
      <c r="KT44" s="171"/>
      <c r="KU44" s="171"/>
      <c r="KV44" s="171"/>
      <c r="KW44" s="171"/>
      <c r="KX44" s="171"/>
      <c r="KY44" s="171"/>
      <c r="KZ44" s="171"/>
      <c r="LA44" s="171"/>
      <c r="LB44" s="171"/>
      <c r="LC44" s="171"/>
      <c r="LD44" s="171"/>
      <c r="LE44" s="171"/>
      <c r="LF44" s="171"/>
      <c r="LG44" s="171"/>
      <c r="LH44" s="171"/>
      <c r="LI44" s="171"/>
      <c r="LJ44" s="171"/>
      <c r="LK44" s="171"/>
      <c r="LL44" s="171"/>
      <c r="LM44" s="171"/>
      <c r="LN44" s="171"/>
      <c r="LO44" s="171"/>
      <c r="LP44" s="171"/>
      <c r="LQ44" s="171"/>
      <c r="LR44" s="171"/>
      <c r="LS44" s="171"/>
      <c r="LT44" s="171"/>
      <c r="LU44" s="171"/>
      <c r="LV44" s="171"/>
      <c r="LW44" s="171"/>
      <c r="LX44" s="171"/>
      <c r="LY44" s="171"/>
      <c r="LZ44" s="171"/>
      <c r="MA44" s="171"/>
      <c r="MB44" s="171"/>
      <c r="MC44" s="171"/>
      <c r="MD44" s="171"/>
      <c r="ME44" s="171"/>
      <c r="MF44" s="171"/>
      <c r="MG44" s="171"/>
      <c r="MH44" s="171"/>
      <c r="MI44" s="171"/>
      <c r="MJ44" s="171"/>
      <c r="MK44" s="171"/>
      <c r="ML44" s="171"/>
      <c r="MM44" s="171"/>
      <c r="MN44" s="171"/>
      <c r="MO44" s="171"/>
      <c r="MP44" s="171"/>
      <c r="MQ44" s="171"/>
      <c r="MR44" s="171"/>
      <c r="MS44" s="171"/>
      <c r="MT44" s="171"/>
      <c r="MU44" s="171"/>
      <c r="MV44" s="171"/>
      <c r="MW44" s="171"/>
      <c r="MX44" s="171"/>
      <c r="MY44" s="171"/>
      <c r="MZ44" s="171"/>
      <c r="NA44" s="171"/>
      <c r="NB44" s="171"/>
      <c r="NC44" s="171"/>
      <c r="ND44" s="171"/>
      <c r="NE44" s="171"/>
      <c r="NF44" s="171"/>
      <c r="NG44" s="171"/>
      <c r="NH44" s="171"/>
      <c r="NI44" s="171"/>
      <c r="NJ44" s="171"/>
      <c r="NK44" s="171"/>
      <c r="NL44" s="171"/>
      <c r="NM44" s="171"/>
      <c r="NN44" s="171"/>
      <c r="NO44" s="171"/>
      <c r="NP44" s="171"/>
      <c r="NQ44" s="171"/>
      <c r="NR44" s="171"/>
      <c r="NS44" s="171"/>
      <c r="NT44" s="171"/>
      <c r="NU44" s="171"/>
      <c r="NV44" s="171"/>
      <c r="NW44" s="171"/>
      <c r="NX44" s="171"/>
      <c r="NY44" s="171"/>
      <c r="NZ44" s="171"/>
      <c r="OA44" s="171"/>
      <c r="OB44" s="171"/>
      <c r="OC44" s="171"/>
      <c r="OD44" s="171"/>
      <c r="OE44" s="171"/>
      <c r="OF44" s="171"/>
      <c r="OG44" s="171"/>
      <c r="OH44" s="171"/>
      <c r="OI44" s="171"/>
      <c r="OJ44" s="171"/>
      <c r="OK44" s="171"/>
      <c r="OL44" s="171"/>
      <c r="OM44" s="171"/>
      <c r="ON44" s="171"/>
      <c r="OO44" s="171"/>
      <c r="OP44" s="171"/>
      <c r="OQ44" s="171"/>
      <c r="OR44" s="171"/>
      <c r="OS44" s="171"/>
      <c r="OT44" s="171"/>
      <c r="OU44" s="171"/>
      <c r="OV44" s="171"/>
      <c r="OW44" s="171"/>
      <c r="OX44" s="171"/>
      <c r="OY44" s="171"/>
      <c r="OZ44" s="171"/>
      <c r="PA44" s="171"/>
      <c r="PB44" s="171"/>
      <c r="PC44" s="171"/>
      <c r="PD44" s="171"/>
      <c r="PE44" s="171"/>
      <c r="PF44" s="171"/>
      <c r="PG44" s="171"/>
      <c r="PH44" s="171"/>
      <c r="PI44" s="171"/>
      <c r="PJ44" s="171"/>
      <c r="PK44" s="171"/>
      <c r="PL44" s="171"/>
      <c r="PM44" s="171"/>
      <c r="PN44" s="171"/>
      <c r="PO44" s="171"/>
      <c r="PP44" s="171"/>
      <c r="PQ44" s="171"/>
      <c r="PR44" s="171"/>
      <c r="PS44" s="171"/>
      <c r="PT44" s="171"/>
      <c r="PU44" s="171"/>
      <c r="PV44" s="171"/>
      <c r="PW44" s="171"/>
      <c r="PX44" s="171"/>
      <c r="PY44" s="171"/>
      <c r="PZ44" s="171"/>
      <c r="QA44" s="171"/>
      <c r="QB44" s="171"/>
      <c r="QC44" s="171"/>
      <c r="QD44" s="171"/>
      <c r="QE44" s="171"/>
      <c r="QF44" s="171"/>
      <c r="QG44" s="171"/>
      <c r="QH44" s="171"/>
      <c r="QI44" s="171"/>
      <c r="QJ44" s="171"/>
      <c r="QK44" s="171"/>
      <c r="QL44" s="171"/>
      <c r="QM44" s="171"/>
      <c r="QN44" s="171"/>
      <c r="QO44" s="171"/>
      <c r="QP44" s="171"/>
      <c r="QQ44" s="171"/>
      <c r="QR44" s="171"/>
      <c r="QS44" s="171"/>
      <c r="QT44" s="171"/>
      <c r="QU44" s="171"/>
      <c r="QV44" s="171"/>
      <c r="QW44" s="171"/>
      <c r="QX44" s="171"/>
      <c r="QY44" s="171"/>
      <c r="QZ44" s="171"/>
      <c r="RA44" s="171"/>
      <c r="RB44" s="171"/>
      <c r="RC44" s="171"/>
      <c r="RD44" s="171"/>
      <c r="RE44" s="171"/>
      <c r="RF44" s="171"/>
      <c r="RG44" s="171"/>
      <c r="RH44" s="171"/>
      <c r="RI44" s="171"/>
      <c r="RJ44" s="171"/>
      <c r="RK44" s="171"/>
      <c r="RL44" s="171"/>
      <c r="RM44" s="171"/>
      <c r="RN44" s="171"/>
      <c r="RO44" s="171"/>
      <c r="RP44" s="171"/>
      <c r="RQ44" s="171"/>
      <c r="RR44" s="171"/>
      <c r="RS44" s="171"/>
      <c r="RT44" s="171"/>
      <c r="RU44" s="171"/>
      <c r="RV44" s="171"/>
      <c r="RW44" s="171"/>
      <c r="RX44" s="171"/>
      <c r="RY44" s="171"/>
      <c r="RZ44" s="171"/>
      <c r="SA44" s="171"/>
      <c r="SB44" s="171"/>
      <c r="SC44" s="171"/>
      <c r="SD44" s="171"/>
      <c r="SE44" s="171"/>
      <c r="SF44" s="171"/>
      <c r="SG44" s="171"/>
      <c r="SH44" s="171"/>
      <c r="SI44" s="171"/>
      <c r="SJ44" s="171"/>
      <c r="SK44" s="171"/>
      <c r="SL44" s="171"/>
      <c r="SM44" s="171"/>
      <c r="SN44" s="171"/>
      <c r="SO44" s="171"/>
      <c r="SP44" s="171"/>
      <c r="SQ44" s="171"/>
      <c r="SR44" s="171"/>
      <c r="SS44" s="171"/>
      <c r="ST44" s="171"/>
      <c r="SU44" s="171"/>
      <c r="SV44" s="171"/>
      <c r="SW44" s="171"/>
      <c r="SX44" s="171"/>
      <c r="SY44" s="171"/>
      <c r="SZ44" s="171"/>
      <c r="TA44" s="171"/>
      <c r="TB44" s="171"/>
      <c r="TC44" s="171"/>
      <c r="TD44" s="171"/>
      <c r="TE44" s="171"/>
      <c r="TF44" s="171"/>
      <c r="TG44" s="171"/>
      <c r="TH44" s="171"/>
      <c r="TI44" s="171"/>
      <c r="TJ44" s="171"/>
      <c r="TK44" s="171"/>
      <c r="TL44" s="171"/>
      <c r="TM44" s="171"/>
      <c r="TN44" s="171"/>
      <c r="TO44" s="171"/>
      <c r="TP44" s="171"/>
      <c r="TQ44" s="171"/>
      <c r="TR44" s="171"/>
      <c r="TS44" s="171"/>
      <c r="TT44" s="171"/>
      <c r="TU44" s="171"/>
      <c r="TV44" s="171"/>
      <c r="TW44" s="171"/>
      <c r="TX44" s="171"/>
      <c r="TY44" s="171"/>
      <c r="TZ44" s="171"/>
      <c r="UA44" s="171"/>
      <c r="UB44" s="171"/>
      <c r="UC44" s="171"/>
      <c r="UD44" s="171"/>
      <c r="UE44" s="171"/>
      <c r="UF44" s="171"/>
      <c r="UG44" s="171"/>
      <c r="UH44" s="171"/>
      <c r="UI44" s="171"/>
      <c r="UJ44" s="171"/>
      <c r="UK44" s="171"/>
      <c r="UL44" s="171"/>
      <c r="UM44" s="171"/>
      <c r="UN44" s="171"/>
      <c r="UO44" s="171"/>
      <c r="UP44" s="171"/>
      <c r="UQ44" s="171"/>
      <c r="UR44" s="171"/>
      <c r="US44" s="171"/>
      <c r="UT44" s="171"/>
      <c r="UU44" s="171"/>
      <c r="UV44" s="171"/>
      <c r="UW44" s="171"/>
      <c r="UX44" s="171"/>
      <c r="UY44" s="171"/>
      <c r="UZ44" s="171"/>
      <c r="VA44" s="171"/>
      <c r="VB44" s="171"/>
      <c r="VC44" s="171"/>
      <c r="VD44" s="171"/>
      <c r="VE44" s="171"/>
      <c r="VF44" s="171"/>
      <c r="VG44" s="171"/>
      <c r="VH44" s="171"/>
      <c r="VI44" s="171"/>
      <c r="VJ44" s="171"/>
      <c r="VK44" s="171"/>
      <c r="VL44" s="171"/>
      <c r="VM44" s="171"/>
      <c r="VN44" s="171"/>
      <c r="VO44" s="171"/>
      <c r="VP44" s="171"/>
      <c r="VQ44" s="171"/>
      <c r="VR44" s="171"/>
      <c r="VS44" s="171"/>
      <c r="VT44" s="171"/>
      <c r="VU44" s="171"/>
      <c r="VV44" s="171"/>
      <c r="VW44" s="171"/>
      <c r="VX44" s="171"/>
      <c r="VY44" s="171"/>
      <c r="VZ44" s="171"/>
      <c r="WA44" s="171"/>
      <c r="WB44" s="171"/>
      <c r="WC44" s="171"/>
      <c r="WD44" s="171"/>
      <c r="WE44" s="171"/>
      <c r="WF44" s="171"/>
      <c r="WG44" s="171"/>
      <c r="WH44" s="171"/>
      <c r="WI44" s="171"/>
      <c r="WJ44" s="171"/>
      <c r="WK44" s="171"/>
      <c r="WL44" s="171"/>
      <c r="WM44" s="171"/>
      <c r="WN44" s="171"/>
      <c r="WO44" s="171"/>
      <c r="WP44" s="171"/>
      <c r="WQ44" s="171"/>
      <c r="WR44" s="171"/>
      <c r="WS44" s="171"/>
      <c r="WT44" s="171"/>
      <c r="WU44" s="171"/>
      <c r="WV44" s="171"/>
      <c r="WW44" s="171"/>
      <c r="WX44" s="171"/>
      <c r="WY44" s="171"/>
      <c r="WZ44" s="171"/>
      <c r="XA44" s="171"/>
      <c r="XB44" s="171"/>
      <c r="XC44" s="171"/>
      <c r="XD44" s="171"/>
      <c r="XE44" s="171"/>
      <c r="XF44" s="171"/>
      <c r="XG44" s="171"/>
      <c r="XH44" s="171"/>
      <c r="XI44" s="171"/>
      <c r="XJ44" s="171"/>
      <c r="XK44" s="171"/>
      <c r="XL44" s="171"/>
      <c r="XM44" s="171"/>
      <c r="XN44" s="171"/>
      <c r="XO44" s="171"/>
      <c r="XP44" s="171"/>
      <c r="XQ44" s="171"/>
      <c r="XR44" s="171"/>
      <c r="XS44" s="171"/>
      <c r="XT44" s="171"/>
      <c r="XU44" s="171"/>
      <c r="XV44" s="171"/>
      <c r="XW44" s="171"/>
      <c r="XX44" s="171"/>
      <c r="XY44" s="171"/>
      <c r="XZ44" s="171"/>
      <c r="YA44" s="171"/>
      <c r="YB44" s="171"/>
      <c r="YC44" s="171"/>
      <c r="YD44" s="171"/>
      <c r="YE44" s="171"/>
      <c r="YF44" s="171"/>
      <c r="YG44" s="171"/>
      <c r="YH44" s="171"/>
      <c r="YI44" s="171"/>
      <c r="YJ44" s="171"/>
      <c r="YK44" s="171"/>
      <c r="YL44" s="171"/>
      <c r="YM44" s="171"/>
      <c r="YN44" s="171"/>
      <c r="YO44" s="171"/>
      <c r="YP44" s="171"/>
      <c r="YQ44" s="171"/>
      <c r="YR44" s="171"/>
      <c r="YS44" s="171"/>
      <c r="YT44" s="171"/>
      <c r="YU44" s="171"/>
      <c r="YV44" s="171"/>
      <c r="YW44" s="171"/>
      <c r="YX44" s="171"/>
      <c r="YY44" s="171"/>
      <c r="YZ44" s="171"/>
      <c r="ZA44" s="171"/>
      <c r="ZB44" s="171"/>
      <c r="ZC44" s="171"/>
      <c r="ZD44" s="171"/>
      <c r="ZE44" s="171"/>
      <c r="ZF44" s="171"/>
      <c r="ZG44" s="171"/>
      <c r="ZH44" s="171"/>
      <c r="ZI44" s="171"/>
      <c r="ZJ44" s="171"/>
      <c r="ZK44" s="171"/>
      <c r="ZL44" s="171"/>
      <c r="ZM44" s="171"/>
      <c r="ZN44" s="171"/>
      <c r="ZO44" s="171"/>
      <c r="ZP44" s="171"/>
      <c r="ZQ44" s="171"/>
      <c r="ZR44" s="171"/>
      <c r="ZS44" s="171"/>
      <c r="ZT44" s="171"/>
      <c r="ZU44" s="171"/>
      <c r="ZV44" s="171"/>
      <c r="ZW44" s="171"/>
      <c r="ZX44" s="171"/>
      <c r="ZY44" s="171"/>
      <c r="ZZ44" s="171"/>
      <c r="AAA44" s="171"/>
      <c r="AAB44" s="171"/>
      <c r="AAC44" s="171"/>
      <c r="AAD44" s="171"/>
      <c r="AAE44" s="171"/>
      <c r="AAF44" s="171"/>
      <c r="AAG44" s="171"/>
      <c r="AAH44" s="171"/>
      <c r="AAI44" s="171"/>
      <c r="AAJ44" s="171"/>
      <c r="AAK44" s="171"/>
      <c r="AAL44" s="171"/>
      <c r="AAM44" s="171"/>
      <c r="AAN44" s="171"/>
      <c r="AAO44" s="171"/>
      <c r="AAP44" s="171"/>
      <c r="AAQ44" s="171"/>
      <c r="AAR44" s="171"/>
      <c r="AAS44" s="171"/>
      <c r="AAT44" s="171"/>
      <c r="AAU44" s="171"/>
      <c r="AAV44" s="171"/>
      <c r="AAW44" s="171"/>
      <c r="AAX44" s="171"/>
      <c r="AAY44" s="171"/>
      <c r="AAZ44" s="171"/>
      <c r="ABA44" s="171"/>
      <c r="ABB44" s="171"/>
      <c r="ABC44" s="171"/>
      <c r="ABD44" s="171"/>
      <c r="ABE44" s="171"/>
      <c r="ABF44" s="171"/>
      <c r="ABG44" s="171"/>
      <c r="ABH44" s="171"/>
      <c r="ABI44" s="171"/>
      <c r="ABJ44" s="171"/>
      <c r="ABK44" s="171"/>
      <c r="ABL44" s="171"/>
      <c r="ABM44" s="171"/>
      <c r="ABN44" s="171"/>
      <c r="ABO44" s="171"/>
      <c r="ABP44" s="171"/>
      <c r="ABQ44" s="171"/>
      <c r="ABR44" s="171"/>
      <c r="ABS44" s="171"/>
      <c r="ABT44" s="171"/>
      <c r="ABU44" s="171"/>
      <c r="ABV44" s="171"/>
      <c r="ABW44" s="171"/>
      <c r="ABX44" s="171"/>
      <c r="ABY44" s="171"/>
      <c r="ABZ44" s="171"/>
      <c r="ACA44" s="171"/>
      <c r="ACB44" s="171"/>
      <c r="ACC44" s="171"/>
      <c r="ACD44" s="171"/>
      <c r="ACE44" s="171"/>
      <c r="ACF44" s="171"/>
      <c r="ACG44" s="171"/>
      <c r="ACH44" s="171"/>
      <c r="ACI44" s="171"/>
      <c r="ACJ44" s="171"/>
      <c r="ACK44" s="171"/>
      <c r="ACL44" s="171"/>
      <c r="ACM44" s="171"/>
      <c r="ACN44" s="171"/>
      <c r="ACO44" s="171"/>
      <c r="ACP44" s="171"/>
      <c r="ACQ44" s="171"/>
      <c r="ACR44" s="171"/>
      <c r="ACS44" s="171"/>
      <c r="ACT44" s="171"/>
      <c r="ACU44" s="171"/>
      <c r="ACV44" s="171"/>
      <c r="ACW44" s="171"/>
      <c r="ACX44" s="171"/>
      <c r="ACY44" s="171"/>
      <c r="ACZ44" s="171"/>
      <c r="ADA44" s="171"/>
      <c r="ADB44" s="171"/>
      <c r="ADC44" s="171"/>
      <c r="ADD44" s="171"/>
      <c r="ADE44" s="171"/>
      <c r="ADF44" s="171"/>
      <c r="ADG44" s="171"/>
      <c r="ADH44" s="171"/>
      <c r="ADI44" s="171"/>
      <c r="ADJ44" s="171"/>
      <c r="ADK44" s="171"/>
      <c r="ADL44" s="171"/>
      <c r="ADM44" s="171"/>
      <c r="ADN44" s="171"/>
      <c r="ADO44" s="171"/>
      <c r="ADP44" s="171"/>
      <c r="ADQ44" s="171"/>
      <c r="ADR44" s="171"/>
      <c r="ADS44" s="171"/>
      <c r="ADT44" s="171"/>
      <c r="ADU44" s="171"/>
      <c r="ADV44" s="171"/>
      <c r="ADW44" s="171"/>
      <c r="ADX44" s="171"/>
      <c r="ADY44" s="171"/>
      <c r="ADZ44" s="171"/>
      <c r="AEA44" s="171"/>
      <c r="AEB44" s="171"/>
      <c r="AEC44" s="171"/>
      <c r="AED44" s="171"/>
      <c r="AEE44" s="171"/>
      <c r="AEF44" s="171"/>
      <c r="AEG44" s="171"/>
      <c r="AEH44" s="171"/>
      <c r="AEI44" s="171"/>
      <c r="AEJ44" s="171"/>
      <c r="AEK44" s="171"/>
      <c r="AEL44" s="171"/>
      <c r="AEM44" s="171"/>
      <c r="AEN44" s="171"/>
      <c r="AEO44" s="171"/>
      <c r="AEP44" s="171"/>
      <c r="AEQ44" s="171"/>
      <c r="AER44" s="171"/>
      <c r="AES44" s="171"/>
      <c r="AET44" s="171"/>
      <c r="AEU44" s="171"/>
      <c r="AEV44" s="171"/>
      <c r="AEW44" s="171"/>
      <c r="AEX44" s="171"/>
      <c r="AEY44" s="171"/>
      <c r="AEZ44" s="171"/>
      <c r="AFA44" s="171"/>
      <c r="AFB44" s="171"/>
      <c r="AFC44" s="171"/>
      <c r="AFD44" s="171"/>
      <c r="AFE44" s="171"/>
      <c r="AFF44" s="171"/>
      <c r="AFG44" s="171"/>
      <c r="AFH44" s="171"/>
      <c r="AFI44" s="171"/>
      <c r="AFJ44" s="171"/>
      <c r="AFK44" s="171"/>
      <c r="AFL44" s="171"/>
      <c r="AFM44" s="171"/>
      <c r="AFN44" s="171"/>
      <c r="AFO44" s="171"/>
      <c r="AFP44" s="171"/>
      <c r="AFQ44" s="171"/>
      <c r="AFR44" s="171"/>
      <c r="AFS44" s="171"/>
      <c r="AFT44" s="171"/>
      <c r="AFU44" s="171"/>
      <c r="AFV44" s="171"/>
      <c r="AFW44" s="171"/>
      <c r="AFX44" s="171"/>
      <c r="AFY44" s="171"/>
      <c r="AFZ44" s="171"/>
      <c r="AGA44" s="171"/>
      <c r="AGB44" s="171"/>
      <c r="AGC44" s="171"/>
      <c r="AGD44" s="171"/>
      <c r="AGE44" s="171"/>
      <c r="AGF44" s="171"/>
      <c r="AGG44" s="171"/>
      <c r="AGH44" s="171"/>
      <c r="AGI44" s="171"/>
      <c r="AGJ44" s="171"/>
      <c r="AGK44" s="171"/>
      <c r="AGL44" s="171"/>
      <c r="AGM44" s="171"/>
      <c r="AGN44" s="171"/>
      <c r="AGO44" s="171"/>
      <c r="AGP44" s="171"/>
      <c r="AGQ44" s="171"/>
      <c r="AGR44" s="171"/>
      <c r="AGS44" s="171"/>
      <c r="AGT44" s="171"/>
      <c r="AGU44" s="171"/>
      <c r="AGV44" s="171"/>
      <c r="AGW44" s="171"/>
      <c r="AGX44" s="171"/>
      <c r="AGY44" s="171"/>
      <c r="AGZ44" s="171"/>
      <c r="AHA44" s="171"/>
      <c r="AHB44" s="171"/>
      <c r="AHC44" s="171"/>
      <c r="AHD44" s="171"/>
      <c r="AHE44" s="171"/>
      <c r="AHF44" s="171"/>
      <c r="AHG44" s="171"/>
      <c r="AHH44" s="171"/>
      <c r="AHI44" s="171"/>
      <c r="AHJ44" s="171"/>
      <c r="AHK44" s="171"/>
      <c r="AHL44" s="171"/>
      <c r="AHM44" s="171"/>
      <c r="AHN44" s="171"/>
      <c r="AHO44" s="171"/>
      <c r="AHP44" s="171"/>
      <c r="AHQ44" s="171"/>
      <c r="AHR44" s="171"/>
      <c r="AHS44" s="171"/>
      <c r="AHT44" s="171"/>
      <c r="AHU44" s="171"/>
      <c r="AHV44" s="171"/>
      <c r="AHW44" s="171"/>
      <c r="AHX44" s="171"/>
      <c r="AHY44" s="171"/>
      <c r="AHZ44" s="171"/>
      <c r="AIA44" s="171"/>
      <c r="AIB44" s="171"/>
      <c r="AIC44" s="171"/>
      <c r="AID44" s="171"/>
      <c r="AIE44" s="171"/>
      <c r="AIF44" s="171"/>
      <c r="AIG44" s="171"/>
      <c r="AIH44" s="171"/>
      <c r="AII44" s="171"/>
      <c r="AIJ44" s="171"/>
      <c r="AIK44" s="171"/>
      <c r="AIL44" s="171"/>
      <c r="AIM44" s="171"/>
      <c r="AIN44" s="171"/>
      <c r="AIO44" s="171"/>
      <c r="AIP44" s="171"/>
      <c r="AIQ44" s="171"/>
      <c r="AIR44" s="171"/>
      <c r="AIS44" s="171"/>
      <c r="AIT44" s="171"/>
      <c r="AIU44" s="171"/>
      <c r="AIV44" s="171"/>
      <c r="AIW44" s="171"/>
      <c r="AIX44" s="171"/>
      <c r="AIY44" s="171"/>
      <c r="AIZ44" s="171"/>
      <c r="AJA44" s="171"/>
      <c r="AJB44" s="171"/>
      <c r="AJC44" s="171"/>
      <c r="AJD44" s="171"/>
      <c r="AJE44" s="171"/>
      <c r="AJF44" s="171"/>
      <c r="AJG44" s="171"/>
      <c r="AJH44" s="171"/>
      <c r="AJI44" s="171"/>
      <c r="AJJ44" s="171"/>
      <c r="AJK44" s="171"/>
      <c r="AJL44" s="171"/>
      <c r="AJM44" s="171"/>
      <c r="AJN44" s="171"/>
      <c r="AJO44" s="171"/>
      <c r="AJP44" s="171"/>
      <c r="AJQ44" s="171"/>
      <c r="AJR44" s="171"/>
      <c r="AJS44" s="171"/>
      <c r="AJT44" s="171"/>
      <c r="AJU44" s="171"/>
      <c r="AJV44" s="171"/>
      <c r="AJW44" s="171"/>
      <c r="AJX44" s="171"/>
      <c r="AJY44" s="171"/>
      <c r="AJZ44" s="171"/>
      <c r="AKA44" s="171"/>
      <c r="AKB44" s="171"/>
      <c r="AKC44" s="171"/>
      <c r="AKD44" s="171"/>
      <c r="AKE44" s="171"/>
      <c r="AKF44" s="171"/>
      <c r="AKG44" s="171"/>
      <c r="AKH44" s="171"/>
      <c r="AKI44" s="171"/>
      <c r="AKJ44" s="171"/>
      <c r="AKK44" s="171"/>
      <c r="AKL44" s="171"/>
      <c r="AKM44" s="171"/>
      <c r="AKN44" s="171"/>
      <c r="AKO44" s="171"/>
      <c r="AKP44" s="171"/>
      <c r="AKQ44" s="171"/>
      <c r="AKR44" s="171"/>
      <c r="AKS44" s="171"/>
      <c r="AKT44" s="171"/>
      <c r="AKU44" s="171"/>
      <c r="AKV44" s="171"/>
      <c r="AKW44" s="171"/>
      <c r="AKX44" s="171"/>
      <c r="AKY44" s="171"/>
      <c r="AKZ44" s="171"/>
      <c r="ALA44" s="171"/>
      <c r="ALB44" s="171"/>
      <c r="ALC44" s="171"/>
      <c r="ALD44" s="171"/>
      <c r="ALE44" s="171"/>
      <c r="ALF44" s="171"/>
      <c r="ALG44" s="171"/>
      <c r="ALH44" s="171"/>
      <c r="ALI44" s="171"/>
      <c r="ALJ44" s="171"/>
      <c r="ALK44" s="171"/>
      <c r="ALL44" s="171"/>
      <c r="ALM44" s="171"/>
      <c r="ALN44" s="171"/>
      <c r="ALO44" s="171"/>
      <c r="ALP44" s="171"/>
      <c r="ALQ44" s="171"/>
      <c r="ALR44" s="171"/>
    </row>
    <row r="45" spans="1:1006">
      <c r="A45" s="196" t="s">
        <v>143</v>
      </c>
      <c r="B45" s="368" t="s">
        <v>365</v>
      </c>
      <c r="C45" s="368"/>
      <c r="D45" s="197" t="s">
        <v>133</v>
      </c>
      <c r="E45" s="183">
        <f>'Anlage A2'!J15/'Anlage A2'!I15</f>
        <v>51400</v>
      </c>
      <c r="F45" s="190">
        <f>'Anlage A2'!I15</f>
        <v>1</v>
      </c>
      <c r="G45" s="183">
        <f>'Anlage A2'!J15</f>
        <v>51400</v>
      </c>
      <c r="H45" s="183">
        <f>'Anlage A2'!K15</f>
        <v>1.4369583449818284</v>
      </c>
      <c r="BM45" s="171"/>
      <c r="BN45" s="171"/>
      <c r="BO45" s="171"/>
      <c r="BP45" s="171"/>
      <c r="BQ45" s="171"/>
      <c r="BR45" s="171"/>
      <c r="BS45" s="171"/>
      <c r="BT45" s="171"/>
      <c r="BU45" s="171"/>
      <c r="BV45" s="171"/>
      <c r="BW45" s="171"/>
      <c r="BX45" s="171"/>
      <c r="BY45" s="171"/>
      <c r="BZ45" s="171"/>
      <c r="CA45" s="171"/>
      <c r="CB45" s="171"/>
      <c r="CC45" s="171"/>
      <c r="CD45" s="171"/>
      <c r="CE45" s="171"/>
      <c r="CF45" s="171"/>
      <c r="CG45" s="171"/>
      <c r="CH45" s="171"/>
      <c r="CI45" s="171"/>
      <c r="CJ45" s="171"/>
      <c r="CK45" s="171"/>
      <c r="CL45" s="171"/>
      <c r="CM45" s="171"/>
      <c r="CN45" s="171"/>
      <c r="CO45" s="171"/>
      <c r="CP45" s="171"/>
      <c r="CQ45" s="171"/>
      <c r="CR45" s="171"/>
      <c r="CS45" s="171"/>
      <c r="CT45" s="171"/>
      <c r="CU45" s="171"/>
      <c r="CV45" s="171"/>
      <c r="CW45" s="171"/>
      <c r="CX45" s="171"/>
      <c r="CY45" s="171"/>
      <c r="CZ45" s="171"/>
      <c r="DA45" s="171"/>
      <c r="DB45" s="171"/>
      <c r="DC45" s="171"/>
      <c r="DD45" s="171"/>
      <c r="DE45" s="171"/>
      <c r="DF45" s="171"/>
      <c r="DG45" s="171"/>
      <c r="DH45" s="171"/>
      <c r="DI45" s="171"/>
      <c r="DJ45" s="171"/>
      <c r="DK45" s="171"/>
      <c r="DL45" s="171"/>
      <c r="DM45" s="171"/>
      <c r="DN45" s="171"/>
      <c r="DO45" s="171"/>
      <c r="DP45" s="171"/>
      <c r="DQ45" s="171"/>
      <c r="DR45" s="171"/>
      <c r="DS45" s="171"/>
      <c r="DT45" s="171"/>
      <c r="DU45" s="171"/>
      <c r="DV45" s="171"/>
      <c r="DW45" s="171"/>
      <c r="DX45" s="171"/>
      <c r="DY45" s="171"/>
      <c r="DZ45" s="171"/>
      <c r="EA45" s="171"/>
      <c r="EB45" s="171"/>
      <c r="EC45" s="171"/>
      <c r="ED45" s="171"/>
      <c r="EE45" s="171"/>
      <c r="EF45" s="171"/>
      <c r="EG45" s="171"/>
      <c r="EH45" s="171"/>
      <c r="EI45" s="171"/>
      <c r="EJ45" s="171"/>
      <c r="EK45" s="171"/>
      <c r="EL45" s="171"/>
      <c r="EM45" s="171"/>
      <c r="EN45" s="171"/>
      <c r="EO45" s="171"/>
      <c r="EP45" s="171"/>
      <c r="EQ45" s="171"/>
      <c r="ER45" s="171"/>
      <c r="ES45" s="171"/>
      <c r="ET45" s="171"/>
      <c r="EU45" s="171"/>
      <c r="EV45" s="171"/>
      <c r="EW45" s="171"/>
      <c r="EX45" s="171"/>
      <c r="EY45" s="171"/>
      <c r="EZ45" s="171"/>
      <c r="FA45" s="171"/>
      <c r="FB45" s="171"/>
      <c r="FC45" s="171"/>
      <c r="FD45" s="171"/>
      <c r="FE45" s="171"/>
      <c r="FF45" s="171"/>
      <c r="FG45" s="171"/>
      <c r="FH45" s="171"/>
      <c r="FI45" s="171"/>
      <c r="FJ45" s="171"/>
      <c r="FK45" s="171"/>
      <c r="FL45" s="171"/>
      <c r="FM45" s="171"/>
      <c r="FN45" s="171"/>
      <c r="FO45" s="171"/>
      <c r="FP45" s="171"/>
      <c r="FQ45" s="171"/>
      <c r="FR45" s="171"/>
      <c r="FS45" s="171"/>
      <c r="FT45" s="171"/>
      <c r="FU45" s="171"/>
      <c r="FV45" s="171"/>
      <c r="FW45" s="171"/>
      <c r="FX45" s="171"/>
      <c r="FY45" s="171"/>
      <c r="FZ45" s="171"/>
      <c r="GA45" s="171"/>
      <c r="GB45" s="171"/>
      <c r="GC45" s="171"/>
      <c r="GD45" s="171"/>
      <c r="GE45" s="171"/>
      <c r="GF45" s="171"/>
      <c r="GG45" s="171"/>
      <c r="GH45" s="171"/>
      <c r="GI45" s="171"/>
      <c r="GJ45" s="171"/>
      <c r="GK45" s="171"/>
      <c r="GL45" s="171"/>
      <c r="GM45" s="171"/>
      <c r="GN45" s="171"/>
      <c r="GO45" s="171"/>
      <c r="GP45" s="171"/>
      <c r="GQ45" s="171"/>
      <c r="GR45" s="171"/>
      <c r="GS45" s="171"/>
      <c r="GT45" s="171"/>
      <c r="GU45" s="171"/>
      <c r="GV45" s="171"/>
      <c r="GW45" s="171"/>
      <c r="GX45" s="171"/>
      <c r="GY45" s="171"/>
      <c r="GZ45" s="171"/>
      <c r="HA45" s="171"/>
      <c r="HB45" s="171"/>
      <c r="HC45" s="171"/>
      <c r="HD45" s="171"/>
      <c r="HE45" s="171"/>
      <c r="HF45" s="171"/>
      <c r="HG45" s="171"/>
      <c r="HH45" s="171"/>
      <c r="HI45" s="171"/>
      <c r="HJ45" s="171"/>
      <c r="HK45" s="171"/>
      <c r="HL45" s="171"/>
      <c r="HM45" s="171"/>
      <c r="HN45" s="171"/>
      <c r="HO45" s="171"/>
      <c r="HP45" s="171"/>
      <c r="HQ45" s="171"/>
      <c r="HR45" s="171"/>
      <c r="HS45" s="171"/>
      <c r="HT45" s="171"/>
      <c r="HU45" s="171"/>
      <c r="HV45" s="171"/>
      <c r="HW45" s="171"/>
      <c r="HX45" s="171"/>
      <c r="HY45" s="171"/>
      <c r="HZ45" s="171"/>
      <c r="IA45" s="171"/>
      <c r="IB45" s="171"/>
      <c r="IC45" s="171"/>
      <c r="ID45" s="171"/>
      <c r="IE45" s="171"/>
      <c r="IF45" s="171"/>
      <c r="IG45" s="171"/>
      <c r="IH45" s="171"/>
      <c r="II45" s="171"/>
      <c r="IJ45" s="171"/>
      <c r="IK45" s="171"/>
      <c r="IL45" s="171"/>
      <c r="IM45" s="171"/>
      <c r="IN45" s="171"/>
      <c r="IO45" s="171"/>
      <c r="IP45" s="171"/>
      <c r="IQ45" s="171"/>
      <c r="IR45" s="171"/>
      <c r="IS45" s="171"/>
      <c r="IT45" s="171"/>
      <c r="IU45" s="171"/>
      <c r="IV45" s="171"/>
      <c r="IW45" s="171"/>
      <c r="IX45" s="171"/>
      <c r="IY45" s="171"/>
      <c r="IZ45" s="171"/>
      <c r="JA45" s="171"/>
      <c r="JB45" s="171"/>
      <c r="JC45" s="171"/>
      <c r="JD45" s="171"/>
      <c r="JE45" s="171"/>
      <c r="JF45" s="171"/>
      <c r="JG45" s="171"/>
      <c r="JH45" s="171"/>
      <c r="JI45" s="171"/>
      <c r="JJ45" s="171"/>
      <c r="JK45" s="171"/>
      <c r="JL45" s="171"/>
      <c r="JM45" s="171"/>
      <c r="JN45" s="171"/>
      <c r="JO45" s="171"/>
      <c r="JP45" s="171"/>
      <c r="JQ45" s="171"/>
      <c r="JR45" s="171"/>
      <c r="JS45" s="171"/>
      <c r="JT45" s="171"/>
      <c r="JU45" s="171"/>
      <c r="JV45" s="171"/>
      <c r="JW45" s="171"/>
      <c r="JX45" s="171"/>
      <c r="JY45" s="171"/>
      <c r="JZ45" s="171"/>
      <c r="KA45" s="171"/>
      <c r="KB45" s="171"/>
      <c r="KC45" s="171"/>
      <c r="KD45" s="171"/>
      <c r="KE45" s="171"/>
      <c r="KF45" s="171"/>
      <c r="KG45" s="171"/>
      <c r="KH45" s="171"/>
      <c r="KI45" s="171"/>
      <c r="KJ45" s="171"/>
      <c r="KK45" s="171"/>
      <c r="KL45" s="171"/>
      <c r="KM45" s="171"/>
      <c r="KN45" s="171"/>
      <c r="KO45" s="171"/>
      <c r="KP45" s="171"/>
      <c r="KQ45" s="171"/>
      <c r="KR45" s="171"/>
      <c r="KS45" s="171"/>
      <c r="KT45" s="171"/>
      <c r="KU45" s="171"/>
      <c r="KV45" s="171"/>
      <c r="KW45" s="171"/>
      <c r="KX45" s="171"/>
      <c r="KY45" s="171"/>
      <c r="KZ45" s="171"/>
      <c r="LA45" s="171"/>
      <c r="LB45" s="171"/>
      <c r="LC45" s="171"/>
      <c r="LD45" s="171"/>
      <c r="LE45" s="171"/>
      <c r="LF45" s="171"/>
      <c r="LG45" s="171"/>
      <c r="LH45" s="171"/>
      <c r="LI45" s="171"/>
      <c r="LJ45" s="171"/>
      <c r="LK45" s="171"/>
      <c r="LL45" s="171"/>
      <c r="LM45" s="171"/>
      <c r="LN45" s="171"/>
      <c r="LO45" s="171"/>
      <c r="LP45" s="171"/>
      <c r="LQ45" s="171"/>
      <c r="LR45" s="171"/>
      <c r="LS45" s="171"/>
      <c r="LT45" s="171"/>
      <c r="LU45" s="171"/>
      <c r="LV45" s="171"/>
      <c r="LW45" s="171"/>
      <c r="LX45" s="171"/>
      <c r="LY45" s="171"/>
      <c r="LZ45" s="171"/>
      <c r="MA45" s="171"/>
      <c r="MB45" s="171"/>
      <c r="MC45" s="171"/>
      <c r="MD45" s="171"/>
      <c r="ME45" s="171"/>
      <c r="MF45" s="171"/>
      <c r="MG45" s="171"/>
      <c r="MH45" s="171"/>
      <c r="MI45" s="171"/>
      <c r="MJ45" s="171"/>
      <c r="MK45" s="171"/>
      <c r="ML45" s="171"/>
      <c r="MM45" s="171"/>
      <c r="MN45" s="171"/>
      <c r="MO45" s="171"/>
      <c r="MP45" s="171"/>
      <c r="MQ45" s="171"/>
      <c r="MR45" s="171"/>
      <c r="MS45" s="171"/>
      <c r="MT45" s="171"/>
      <c r="MU45" s="171"/>
      <c r="MV45" s="171"/>
      <c r="MW45" s="171"/>
      <c r="MX45" s="171"/>
      <c r="MY45" s="171"/>
      <c r="MZ45" s="171"/>
      <c r="NA45" s="171"/>
      <c r="NB45" s="171"/>
      <c r="NC45" s="171"/>
      <c r="ND45" s="171"/>
      <c r="NE45" s="171"/>
      <c r="NF45" s="171"/>
      <c r="NG45" s="171"/>
      <c r="NH45" s="171"/>
      <c r="NI45" s="171"/>
      <c r="NJ45" s="171"/>
      <c r="NK45" s="171"/>
      <c r="NL45" s="171"/>
      <c r="NM45" s="171"/>
      <c r="NN45" s="171"/>
      <c r="NO45" s="171"/>
      <c r="NP45" s="171"/>
      <c r="NQ45" s="171"/>
      <c r="NR45" s="171"/>
      <c r="NS45" s="171"/>
      <c r="NT45" s="171"/>
      <c r="NU45" s="171"/>
      <c r="NV45" s="171"/>
      <c r="NW45" s="171"/>
      <c r="NX45" s="171"/>
      <c r="NY45" s="171"/>
      <c r="NZ45" s="171"/>
      <c r="OA45" s="171"/>
      <c r="OB45" s="171"/>
      <c r="OC45" s="171"/>
      <c r="OD45" s="171"/>
      <c r="OE45" s="171"/>
      <c r="OF45" s="171"/>
      <c r="OG45" s="171"/>
      <c r="OH45" s="171"/>
      <c r="OI45" s="171"/>
      <c r="OJ45" s="171"/>
      <c r="OK45" s="171"/>
      <c r="OL45" s="171"/>
      <c r="OM45" s="171"/>
      <c r="ON45" s="171"/>
      <c r="OO45" s="171"/>
      <c r="OP45" s="171"/>
      <c r="OQ45" s="171"/>
      <c r="OR45" s="171"/>
      <c r="OS45" s="171"/>
      <c r="OT45" s="171"/>
      <c r="OU45" s="171"/>
      <c r="OV45" s="171"/>
      <c r="OW45" s="171"/>
      <c r="OX45" s="171"/>
      <c r="OY45" s="171"/>
      <c r="OZ45" s="171"/>
      <c r="PA45" s="171"/>
      <c r="PB45" s="171"/>
      <c r="PC45" s="171"/>
      <c r="PD45" s="171"/>
      <c r="PE45" s="171"/>
      <c r="PF45" s="171"/>
      <c r="PG45" s="171"/>
      <c r="PH45" s="171"/>
      <c r="PI45" s="171"/>
      <c r="PJ45" s="171"/>
      <c r="PK45" s="171"/>
      <c r="PL45" s="171"/>
      <c r="PM45" s="171"/>
      <c r="PN45" s="171"/>
      <c r="PO45" s="171"/>
      <c r="PP45" s="171"/>
      <c r="PQ45" s="171"/>
      <c r="PR45" s="171"/>
      <c r="PS45" s="171"/>
      <c r="PT45" s="171"/>
      <c r="PU45" s="171"/>
      <c r="PV45" s="171"/>
      <c r="PW45" s="171"/>
      <c r="PX45" s="171"/>
      <c r="PY45" s="171"/>
      <c r="PZ45" s="171"/>
      <c r="QA45" s="171"/>
      <c r="QB45" s="171"/>
      <c r="QC45" s="171"/>
      <c r="QD45" s="171"/>
      <c r="QE45" s="171"/>
      <c r="QF45" s="171"/>
      <c r="QG45" s="171"/>
      <c r="QH45" s="171"/>
      <c r="QI45" s="171"/>
      <c r="QJ45" s="171"/>
      <c r="QK45" s="171"/>
      <c r="QL45" s="171"/>
      <c r="QM45" s="171"/>
      <c r="QN45" s="171"/>
      <c r="QO45" s="171"/>
      <c r="QP45" s="171"/>
      <c r="QQ45" s="171"/>
      <c r="QR45" s="171"/>
      <c r="QS45" s="171"/>
      <c r="QT45" s="171"/>
      <c r="QU45" s="171"/>
      <c r="QV45" s="171"/>
      <c r="QW45" s="171"/>
      <c r="QX45" s="171"/>
      <c r="QY45" s="171"/>
      <c r="QZ45" s="171"/>
      <c r="RA45" s="171"/>
      <c r="RB45" s="171"/>
      <c r="RC45" s="171"/>
      <c r="RD45" s="171"/>
      <c r="RE45" s="171"/>
      <c r="RF45" s="171"/>
      <c r="RG45" s="171"/>
      <c r="RH45" s="171"/>
      <c r="RI45" s="171"/>
      <c r="RJ45" s="171"/>
      <c r="RK45" s="171"/>
      <c r="RL45" s="171"/>
      <c r="RM45" s="171"/>
      <c r="RN45" s="171"/>
      <c r="RO45" s="171"/>
      <c r="RP45" s="171"/>
      <c r="RQ45" s="171"/>
      <c r="RR45" s="171"/>
      <c r="RS45" s="171"/>
      <c r="RT45" s="171"/>
      <c r="RU45" s="171"/>
      <c r="RV45" s="171"/>
      <c r="RW45" s="171"/>
      <c r="RX45" s="171"/>
      <c r="RY45" s="171"/>
      <c r="RZ45" s="171"/>
      <c r="SA45" s="171"/>
      <c r="SB45" s="171"/>
      <c r="SC45" s="171"/>
      <c r="SD45" s="171"/>
      <c r="SE45" s="171"/>
      <c r="SF45" s="171"/>
      <c r="SG45" s="171"/>
      <c r="SH45" s="171"/>
      <c r="SI45" s="171"/>
      <c r="SJ45" s="171"/>
      <c r="SK45" s="171"/>
      <c r="SL45" s="171"/>
      <c r="SM45" s="171"/>
      <c r="SN45" s="171"/>
      <c r="SO45" s="171"/>
      <c r="SP45" s="171"/>
      <c r="SQ45" s="171"/>
      <c r="SR45" s="171"/>
      <c r="SS45" s="171"/>
      <c r="ST45" s="171"/>
      <c r="SU45" s="171"/>
      <c r="SV45" s="171"/>
      <c r="SW45" s="171"/>
      <c r="SX45" s="171"/>
      <c r="SY45" s="171"/>
      <c r="SZ45" s="171"/>
      <c r="TA45" s="171"/>
      <c r="TB45" s="171"/>
      <c r="TC45" s="171"/>
      <c r="TD45" s="171"/>
      <c r="TE45" s="171"/>
      <c r="TF45" s="171"/>
      <c r="TG45" s="171"/>
      <c r="TH45" s="171"/>
      <c r="TI45" s="171"/>
      <c r="TJ45" s="171"/>
      <c r="TK45" s="171"/>
      <c r="TL45" s="171"/>
      <c r="TM45" s="171"/>
      <c r="TN45" s="171"/>
      <c r="TO45" s="171"/>
      <c r="TP45" s="171"/>
      <c r="TQ45" s="171"/>
      <c r="TR45" s="171"/>
      <c r="TS45" s="171"/>
      <c r="TT45" s="171"/>
      <c r="TU45" s="171"/>
      <c r="TV45" s="171"/>
      <c r="TW45" s="171"/>
      <c r="TX45" s="171"/>
      <c r="TY45" s="171"/>
      <c r="TZ45" s="171"/>
      <c r="UA45" s="171"/>
      <c r="UB45" s="171"/>
      <c r="UC45" s="171"/>
      <c r="UD45" s="171"/>
      <c r="UE45" s="171"/>
      <c r="UF45" s="171"/>
      <c r="UG45" s="171"/>
      <c r="UH45" s="171"/>
      <c r="UI45" s="171"/>
      <c r="UJ45" s="171"/>
      <c r="UK45" s="171"/>
      <c r="UL45" s="171"/>
      <c r="UM45" s="171"/>
      <c r="UN45" s="171"/>
      <c r="UO45" s="171"/>
      <c r="UP45" s="171"/>
      <c r="UQ45" s="171"/>
      <c r="UR45" s="171"/>
      <c r="US45" s="171"/>
      <c r="UT45" s="171"/>
      <c r="UU45" s="171"/>
      <c r="UV45" s="171"/>
      <c r="UW45" s="171"/>
      <c r="UX45" s="171"/>
      <c r="UY45" s="171"/>
      <c r="UZ45" s="171"/>
      <c r="VA45" s="171"/>
      <c r="VB45" s="171"/>
      <c r="VC45" s="171"/>
      <c r="VD45" s="171"/>
      <c r="VE45" s="171"/>
      <c r="VF45" s="171"/>
      <c r="VG45" s="171"/>
      <c r="VH45" s="171"/>
      <c r="VI45" s="171"/>
      <c r="VJ45" s="171"/>
      <c r="VK45" s="171"/>
      <c r="VL45" s="171"/>
      <c r="VM45" s="171"/>
      <c r="VN45" s="171"/>
      <c r="VO45" s="171"/>
      <c r="VP45" s="171"/>
      <c r="VQ45" s="171"/>
      <c r="VR45" s="171"/>
      <c r="VS45" s="171"/>
      <c r="VT45" s="171"/>
      <c r="VU45" s="171"/>
      <c r="VV45" s="171"/>
      <c r="VW45" s="171"/>
      <c r="VX45" s="171"/>
      <c r="VY45" s="171"/>
      <c r="VZ45" s="171"/>
      <c r="WA45" s="171"/>
      <c r="WB45" s="171"/>
      <c r="WC45" s="171"/>
      <c r="WD45" s="171"/>
      <c r="WE45" s="171"/>
      <c r="WF45" s="171"/>
      <c r="WG45" s="171"/>
      <c r="WH45" s="171"/>
      <c r="WI45" s="171"/>
      <c r="WJ45" s="171"/>
      <c r="WK45" s="171"/>
      <c r="WL45" s="171"/>
      <c r="WM45" s="171"/>
      <c r="WN45" s="171"/>
      <c r="WO45" s="171"/>
      <c r="WP45" s="171"/>
      <c r="WQ45" s="171"/>
      <c r="WR45" s="171"/>
      <c r="WS45" s="171"/>
      <c r="WT45" s="171"/>
      <c r="WU45" s="171"/>
      <c r="WV45" s="171"/>
      <c r="WW45" s="171"/>
      <c r="WX45" s="171"/>
      <c r="WY45" s="171"/>
      <c r="WZ45" s="171"/>
      <c r="XA45" s="171"/>
      <c r="XB45" s="171"/>
      <c r="XC45" s="171"/>
      <c r="XD45" s="171"/>
      <c r="XE45" s="171"/>
      <c r="XF45" s="171"/>
      <c r="XG45" s="171"/>
      <c r="XH45" s="171"/>
      <c r="XI45" s="171"/>
      <c r="XJ45" s="171"/>
      <c r="XK45" s="171"/>
      <c r="XL45" s="171"/>
      <c r="XM45" s="171"/>
      <c r="XN45" s="171"/>
      <c r="XO45" s="171"/>
      <c r="XP45" s="171"/>
      <c r="XQ45" s="171"/>
      <c r="XR45" s="171"/>
      <c r="XS45" s="171"/>
      <c r="XT45" s="171"/>
      <c r="XU45" s="171"/>
      <c r="XV45" s="171"/>
      <c r="XW45" s="171"/>
      <c r="XX45" s="171"/>
      <c r="XY45" s="171"/>
      <c r="XZ45" s="171"/>
      <c r="YA45" s="171"/>
      <c r="YB45" s="171"/>
      <c r="YC45" s="171"/>
      <c r="YD45" s="171"/>
      <c r="YE45" s="171"/>
      <c r="YF45" s="171"/>
      <c r="YG45" s="171"/>
      <c r="YH45" s="171"/>
      <c r="YI45" s="171"/>
      <c r="YJ45" s="171"/>
      <c r="YK45" s="171"/>
      <c r="YL45" s="171"/>
      <c r="YM45" s="171"/>
      <c r="YN45" s="171"/>
      <c r="YO45" s="171"/>
      <c r="YP45" s="171"/>
      <c r="YQ45" s="171"/>
      <c r="YR45" s="171"/>
      <c r="YS45" s="171"/>
      <c r="YT45" s="171"/>
      <c r="YU45" s="171"/>
      <c r="YV45" s="171"/>
      <c r="YW45" s="171"/>
      <c r="YX45" s="171"/>
      <c r="YY45" s="171"/>
      <c r="YZ45" s="171"/>
      <c r="ZA45" s="171"/>
      <c r="ZB45" s="171"/>
      <c r="ZC45" s="171"/>
      <c r="ZD45" s="171"/>
      <c r="ZE45" s="171"/>
      <c r="ZF45" s="171"/>
      <c r="ZG45" s="171"/>
      <c r="ZH45" s="171"/>
      <c r="ZI45" s="171"/>
      <c r="ZJ45" s="171"/>
      <c r="ZK45" s="171"/>
      <c r="ZL45" s="171"/>
      <c r="ZM45" s="171"/>
      <c r="ZN45" s="171"/>
      <c r="ZO45" s="171"/>
      <c r="ZP45" s="171"/>
      <c r="ZQ45" s="171"/>
      <c r="ZR45" s="171"/>
      <c r="ZS45" s="171"/>
      <c r="ZT45" s="171"/>
      <c r="ZU45" s="171"/>
      <c r="ZV45" s="171"/>
      <c r="ZW45" s="171"/>
      <c r="ZX45" s="171"/>
      <c r="ZY45" s="171"/>
      <c r="ZZ45" s="171"/>
      <c r="AAA45" s="171"/>
      <c r="AAB45" s="171"/>
      <c r="AAC45" s="171"/>
      <c r="AAD45" s="171"/>
      <c r="AAE45" s="171"/>
      <c r="AAF45" s="171"/>
      <c r="AAG45" s="171"/>
      <c r="AAH45" s="171"/>
      <c r="AAI45" s="171"/>
      <c r="AAJ45" s="171"/>
      <c r="AAK45" s="171"/>
      <c r="AAL45" s="171"/>
      <c r="AAM45" s="171"/>
      <c r="AAN45" s="171"/>
      <c r="AAO45" s="171"/>
      <c r="AAP45" s="171"/>
      <c r="AAQ45" s="171"/>
      <c r="AAR45" s="171"/>
      <c r="AAS45" s="171"/>
      <c r="AAT45" s="171"/>
      <c r="AAU45" s="171"/>
      <c r="AAV45" s="171"/>
      <c r="AAW45" s="171"/>
      <c r="AAX45" s="171"/>
      <c r="AAY45" s="171"/>
      <c r="AAZ45" s="171"/>
      <c r="ABA45" s="171"/>
      <c r="ABB45" s="171"/>
      <c r="ABC45" s="171"/>
      <c r="ABD45" s="171"/>
      <c r="ABE45" s="171"/>
      <c r="ABF45" s="171"/>
      <c r="ABG45" s="171"/>
      <c r="ABH45" s="171"/>
      <c r="ABI45" s="171"/>
      <c r="ABJ45" s="171"/>
      <c r="ABK45" s="171"/>
      <c r="ABL45" s="171"/>
      <c r="ABM45" s="171"/>
      <c r="ABN45" s="171"/>
      <c r="ABO45" s="171"/>
      <c r="ABP45" s="171"/>
      <c r="ABQ45" s="171"/>
      <c r="ABR45" s="171"/>
      <c r="ABS45" s="171"/>
      <c r="ABT45" s="171"/>
      <c r="ABU45" s="171"/>
      <c r="ABV45" s="171"/>
      <c r="ABW45" s="171"/>
      <c r="ABX45" s="171"/>
      <c r="ABY45" s="171"/>
      <c r="ABZ45" s="171"/>
      <c r="ACA45" s="171"/>
      <c r="ACB45" s="171"/>
      <c r="ACC45" s="171"/>
      <c r="ACD45" s="171"/>
      <c r="ACE45" s="171"/>
      <c r="ACF45" s="171"/>
      <c r="ACG45" s="171"/>
      <c r="ACH45" s="171"/>
      <c r="ACI45" s="171"/>
      <c r="ACJ45" s="171"/>
      <c r="ACK45" s="171"/>
      <c r="ACL45" s="171"/>
      <c r="ACM45" s="171"/>
      <c r="ACN45" s="171"/>
      <c r="ACO45" s="171"/>
      <c r="ACP45" s="171"/>
      <c r="ACQ45" s="171"/>
      <c r="ACR45" s="171"/>
      <c r="ACS45" s="171"/>
      <c r="ACT45" s="171"/>
      <c r="ACU45" s="171"/>
      <c r="ACV45" s="171"/>
      <c r="ACW45" s="171"/>
      <c r="ACX45" s="171"/>
      <c r="ACY45" s="171"/>
      <c r="ACZ45" s="171"/>
      <c r="ADA45" s="171"/>
      <c r="ADB45" s="171"/>
      <c r="ADC45" s="171"/>
      <c r="ADD45" s="171"/>
      <c r="ADE45" s="171"/>
      <c r="ADF45" s="171"/>
      <c r="ADG45" s="171"/>
      <c r="ADH45" s="171"/>
      <c r="ADI45" s="171"/>
      <c r="ADJ45" s="171"/>
      <c r="ADK45" s="171"/>
      <c r="ADL45" s="171"/>
      <c r="ADM45" s="171"/>
      <c r="ADN45" s="171"/>
      <c r="ADO45" s="171"/>
      <c r="ADP45" s="171"/>
      <c r="ADQ45" s="171"/>
      <c r="ADR45" s="171"/>
      <c r="ADS45" s="171"/>
      <c r="ADT45" s="171"/>
      <c r="ADU45" s="171"/>
      <c r="ADV45" s="171"/>
      <c r="ADW45" s="171"/>
      <c r="ADX45" s="171"/>
      <c r="ADY45" s="171"/>
      <c r="ADZ45" s="171"/>
      <c r="AEA45" s="171"/>
      <c r="AEB45" s="171"/>
      <c r="AEC45" s="171"/>
      <c r="AED45" s="171"/>
      <c r="AEE45" s="171"/>
      <c r="AEF45" s="171"/>
      <c r="AEG45" s="171"/>
      <c r="AEH45" s="171"/>
      <c r="AEI45" s="171"/>
      <c r="AEJ45" s="171"/>
      <c r="AEK45" s="171"/>
      <c r="AEL45" s="171"/>
      <c r="AEM45" s="171"/>
      <c r="AEN45" s="171"/>
      <c r="AEO45" s="171"/>
      <c r="AEP45" s="171"/>
      <c r="AEQ45" s="171"/>
      <c r="AER45" s="171"/>
      <c r="AES45" s="171"/>
      <c r="AET45" s="171"/>
      <c r="AEU45" s="171"/>
      <c r="AEV45" s="171"/>
      <c r="AEW45" s="171"/>
      <c r="AEX45" s="171"/>
      <c r="AEY45" s="171"/>
      <c r="AEZ45" s="171"/>
      <c r="AFA45" s="171"/>
      <c r="AFB45" s="171"/>
      <c r="AFC45" s="171"/>
      <c r="AFD45" s="171"/>
      <c r="AFE45" s="171"/>
      <c r="AFF45" s="171"/>
      <c r="AFG45" s="171"/>
      <c r="AFH45" s="171"/>
      <c r="AFI45" s="171"/>
      <c r="AFJ45" s="171"/>
      <c r="AFK45" s="171"/>
      <c r="AFL45" s="171"/>
      <c r="AFM45" s="171"/>
      <c r="AFN45" s="171"/>
      <c r="AFO45" s="171"/>
      <c r="AFP45" s="171"/>
      <c r="AFQ45" s="171"/>
      <c r="AFR45" s="171"/>
      <c r="AFS45" s="171"/>
      <c r="AFT45" s="171"/>
      <c r="AFU45" s="171"/>
      <c r="AFV45" s="171"/>
      <c r="AFW45" s="171"/>
      <c r="AFX45" s="171"/>
      <c r="AFY45" s="171"/>
      <c r="AFZ45" s="171"/>
      <c r="AGA45" s="171"/>
      <c r="AGB45" s="171"/>
      <c r="AGC45" s="171"/>
      <c r="AGD45" s="171"/>
      <c r="AGE45" s="171"/>
      <c r="AGF45" s="171"/>
      <c r="AGG45" s="171"/>
      <c r="AGH45" s="171"/>
      <c r="AGI45" s="171"/>
      <c r="AGJ45" s="171"/>
      <c r="AGK45" s="171"/>
      <c r="AGL45" s="171"/>
      <c r="AGM45" s="171"/>
      <c r="AGN45" s="171"/>
      <c r="AGO45" s="171"/>
      <c r="AGP45" s="171"/>
      <c r="AGQ45" s="171"/>
      <c r="AGR45" s="171"/>
      <c r="AGS45" s="171"/>
      <c r="AGT45" s="171"/>
      <c r="AGU45" s="171"/>
      <c r="AGV45" s="171"/>
      <c r="AGW45" s="171"/>
      <c r="AGX45" s="171"/>
      <c r="AGY45" s="171"/>
      <c r="AGZ45" s="171"/>
      <c r="AHA45" s="171"/>
      <c r="AHB45" s="171"/>
      <c r="AHC45" s="171"/>
      <c r="AHD45" s="171"/>
      <c r="AHE45" s="171"/>
      <c r="AHF45" s="171"/>
      <c r="AHG45" s="171"/>
      <c r="AHH45" s="171"/>
      <c r="AHI45" s="171"/>
      <c r="AHJ45" s="171"/>
      <c r="AHK45" s="171"/>
      <c r="AHL45" s="171"/>
      <c r="AHM45" s="171"/>
      <c r="AHN45" s="171"/>
      <c r="AHO45" s="171"/>
      <c r="AHP45" s="171"/>
      <c r="AHQ45" s="171"/>
      <c r="AHR45" s="171"/>
      <c r="AHS45" s="171"/>
      <c r="AHT45" s="171"/>
      <c r="AHU45" s="171"/>
      <c r="AHV45" s="171"/>
      <c r="AHW45" s="171"/>
      <c r="AHX45" s="171"/>
      <c r="AHY45" s="171"/>
      <c r="AHZ45" s="171"/>
      <c r="AIA45" s="171"/>
      <c r="AIB45" s="171"/>
      <c r="AIC45" s="171"/>
      <c r="AID45" s="171"/>
      <c r="AIE45" s="171"/>
      <c r="AIF45" s="171"/>
      <c r="AIG45" s="171"/>
      <c r="AIH45" s="171"/>
      <c r="AII45" s="171"/>
      <c r="AIJ45" s="171"/>
      <c r="AIK45" s="171"/>
      <c r="AIL45" s="171"/>
      <c r="AIM45" s="171"/>
      <c r="AIN45" s="171"/>
      <c r="AIO45" s="171"/>
      <c r="AIP45" s="171"/>
      <c r="AIQ45" s="171"/>
      <c r="AIR45" s="171"/>
      <c r="AIS45" s="171"/>
      <c r="AIT45" s="171"/>
      <c r="AIU45" s="171"/>
      <c r="AIV45" s="171"/>
      <c r="AIW45" s="171"/>
      <c r="AIX45" s="171"/>
      <c r="AIY45" s="171"/>
      <c r="AIZ45" s="171"/>
      <c r="AJA45" s="171"/>
      <c r="AJB45" s="171"/>
      <c r="AJC45" s="171"/>
      <c r="AJD45" s="171"/>
      <c r="AJE45" s="171"/>
      <c r="AJF45" s="171"/>
      <c r="AJG45" s="171"/>
      <c r="AJH45" s="171"/>
      <c r="AJI45" s="171"/>
      <c r="AJJ45" s="171"/>
      <c r="AJK45" s="171"/>
      <c r="AJL45" s="171"/>
      <c r="AJM45" s="171"/>
      <c r="AJN45" s="171"/>
      <c r="AJO45" s="171"/>
      <c r="AJP45" s="171"/>
      <c r="AJQ45" s="171"/>
      <c r="AJR45" s="171"/>
      <c r="AJS45" s="171"/>
      <c r="AJT45" s="171"/>
      <c r="AJU45" s="171"/>
      <c r="AJV45" s="171"/>
      <c r="AJW45" s="171"/>
      <c r="AJX45" s="171"/>
      <c r="AJY45" s="171"/>
      <c r="AJZ45" s="171"/>
      <c r="AKA45" s="171"/>
      <c r="AKB45" s="171"/>
      <c r="AKC45" s="171"/>
      <c r="AKD45" s="171"/>
      <c r="AKE45" s="171"/>
      <c r="AKF45" s="171"/>
      <c r="AKG45" s="171"/>
      <c r="AKH45" s="171"/>
      <c r="AKI45" s="171"/>
      <c r="AKJ45" s="171"/>
      <c r="AKK45" s="171"/>
      <c r="AKL45" s="171"/>
      <c r="AKM45" s="171"/>
      <c r="AKN45" s="171"/>
      <c r="AKO45" s="171"/>
      <c r="AKP45" s="171"/>
      <c r="AKQ45" s="171"/>
      <c r="AKR45" s="171"/>
      <c r="AKS45" s="171"/>
      <c r="AKT45" s="171"/>
      <c r="AKU45" s="171"/>
      <c r="AKV45" s="171"/>
      <c r="AKW45" s="171"/>
      <c r="AKX45" s="171"/>
      <c r="AKY45" s="171"/>
      <c r="AKZ45" s="171"/>
      <c r="ALA45" s="171"/>
      <c r="ALB45" s="171"/>
      <c r="ALC45" s="171"/>
      <c r="ALD45" s="171"/>
      <c r="ALE45" s="171"/>
      <c r="ALF45" s="171"/>
      <c r="ALG45" s="171"/>
      <c r="ALH45" s="171"/>
      <c r="ALI45" s="171"/>
      <c r="ALJ45" s="171"/>
      <c r="ALK45" s="171"/>
      <c r="ALL45" s="171"/>
      <c r="ALM45" s="171"/>
      <c r="ALN45" s="171"/>
      <c r="ALO45" s="171"/>
      <c r="ALP45" s="171"/>
      <c r="ALQ45" s="171"/>
      <c r="ALR45" s="171"/>
    </row>
    <row r="46" spans="1:1006">
      <c r="A46" s="196" t="s">
        <v>148</v>
      </c>
      <c r="B46" s="368" t="s">
        <v>150</v>
      </c>
      <c r="C46" s="368"/>
      <c r="D46" s="197" t="s">
        <v>133</v>
      </c>
      <c r="E46" s="197" t="s">
        <v>133</v>
      </c>
      <c r="F46" s="197" t="s">
        <v>133</v>
      </c>
      <c r="G46" s="183">
        <f>'Anlage A2'!J18</f>
        <v>0</v>
      </c>
      <c r="H46" s="183">
        <f>'Anlage A2'!K18</f>
        <v>0</v>
      </c>
      <c r="BM46" s="171"/>
      <c r="BN46" s="171"/>
      <c r="BO46" s="171"/>
      <c r="BP46" s="171"/>
      <c r="BQ46" s="171"/>
      <c r="BR46" s="171"/>
      <c r="BS46" s="171"/>
      <c r="BT46" s="171"/>
      <c r="BU46" s="171"/>
      <c r="BV46" s="171"/>
      <c r="BW46" s="171"/>
      <c r="BX46" s="171"/>
      <c r="BY46" s="171"/>
      <c r="BZ46" s="171"/>
      <c r="CA46" s="171"/>
      <c r="CB46" s="171"/>
      <c r="CC46" s="171"/>
      <c r="CD46" s="171"/>
      <c r="CE46" s="171"/>
      <c r="CF46" s="171"/>
      <c r="CG46" s="171"/>
      <c r="CH46" s="171"/>
      <c r="CI46" s="171"/>
      <c r="CJ46" s="171"/>
      <c r="CK46" s="171"/>
      <c r="CL46" s="171"/>
      <c r="CM46" s="171"/>
      <c r="CN46" s="171"/>
      <c r="CO46" s="171"/>
      <c r="CP46" s="171"/>
      <c r="CQ46" s="171"/>
      <c r="CR46" s="171"/>
      <c r="CS46" s="171"/>
      <c r="CT46" s="171"/>
      <c r="CU46" s="171"/>
      <c r="CV46" s="171"/>
      <c r="CW46" s="171"/>
      <c r="CX46" s="171"/>
      <c r="CY46" s="171"/>
      <c r="CZ46" s="171"/>
      <c r="DA46" s="171"/>
      <c r="DB46" s="171"/>
      <c r="DC46" s="171"/>
      <c r="DD46" s="171"/>
      <c r="DE46" s="171"/>
      <c r="DF46" s="171"/>
      <c r="DG46" s="171"/>
      <c r="DH46" s="171"/>
      <c r="DI46" s="171"/>
      <c r="DJ46" s="171"/>
      <c r="DK46" s="171"/>
      <c r="DL46" s="171"/>
      <c r="DM46" s="171"/>
      <c r="DN46" s="171"/>
      <c r="DO46" s="171"/>
      <c r="DP46" s="171"/>
      <c r="DQ46" s="171"/>
      <c r="DR46" s="171"/>
      <c r="DS46" s="171"/>
      <c r="DT46" s="171"/>
      <c r="DU46" s="171"/>
      <c r="DV46" s="171"/>
      <c r="DW46" s="171"/>
      <c r="DX46" s="171"/>
      <c r="DY46" s="171"/>
      <c r="DZ46" s="171"/>
      <c r="EA46" s="171"/>
      <c r="EB46" s="171"/>
      <c r="EC46" s="171"/>
      <c r="ED46" s="171"/>
      <c r="EE46" s="171"/>
      <c r="EF46" s="171"/>
      <c r="EG46" s="171"/>
      <c r="EH46" s="171"/>
      <c r="EI46" s="171"/>
      <c r="EJ46" s="171"/>
      <c r="EK46" s="171"/>
      <c r="EL46" s="171"/>
      <c r="EM46" s="171"/>
      <c r="EN46" s="171"/>
      <c r="EO46" s="171"/>
      <c r="EP46" s="171"/>
      <c r="EQ46" s="171"/>
      <c r="ER46" s="171"/>
      <c r="ES46" s="171"/>
      <c r="ET46" s="171"/>
      <c r="EU46" s="171"/>
      <c r="EV46" s="171"/>
      <c r="EW46" s="171"/>
      <c r="EX46" s="171"/>
      <c r="EY46" s="171"/>
      <c r="EZ46" s="171"/>
      <c r="FA46" s="171"/>
      <c r="FB46" s="171"/>
      <c r="FC46" s="171"/>
      <c r="FD46" s="171"/>
      <c r="FE46" s="171"/>
      <c r="FF46" s="171"/>
      <c r="FG46" s="171"/>
      <c r="FH46" s="171"/>
      <c r="FI46" s="171"/>
      <c r="FJ46" s="171"/>
      <c r="FK46" s="171"/>
      <c r="FL46" s="171"/>
      <c r="FM46" s="171"/>
      <c r="FN46" s="171"/>
      <c r="FO46" s="171"/>
      <c r="FP46" s="171"/>
      <c r="FQ46" s="171"/>
      <c r="FR46" s="171"/>
      <c r="FS46" s="171"/>
      <c r="FT46" s="171"/>
      <c r="FU46" s="171"/>
      <c r="FV46" s="171"/>
      <c r="FW46" s="171"/>
      <c r="FX46" s="171"/>
      <c r="FY46" s="171"/>
      <c r="FZ46" s="171"/>
      <c r="GA46" s="171"/>
      <c r="GB46" s="171"/>
      <c r="GC46" s="171"/>
      <c r="GD46" s="171"/>
      <c r="GE46" s="171"/>
      <c r="GF46" s="171"/>
      <c r="GG46" s="171"/>
      <c r="GH46" s="171"/>
      <c r="GI46" s="171"/>
      <c r="GJ46" s="171"/>
      <c r="GK46" s="171"/>
      <c r="GL46" s="171"/>
      <c r="GM46" s="171"/>
      <c r="GN46" s="171"/>
      <c r="GO46" s="171"/>
      <c r="GP46" s="171"/>
      <c r="GQ46" s="171"/>
      <c r="GR46" s="171"/>
      <c r="GS46" s="171"/>
      <c r="GT46" s="171"/>
      <c r="GU46" s="171"/>
      <c r="GV46" s="171"/>
      <c r="GW46" s="171"/>
      <c r="GX46" s="171"/>
      <c r="GY46" s="171"/>
      <c r="GZ46" s="171"/>
      <c r="HA46" s="171"/>
      <c r="HB46" s="171"/>
      <c r="HC46" s="171"/>
      <c r="HD46" s="171"/>
      <c r="HE46" s="171"/>
      <c r="HF46" s="171"/>
      <c r="HG46" s="171"/>
      <c r="HH46" s="171"/>
      <c r="HI46" s="171"/>
      <c r="HJ46" s="171"/>
      <c r="HK46" s="171"/>
      <c r="HL46" s="171"/>
      <c r="HM46" s="171"/>
      <c r="HN46" s="171"/>
      <c r="HO46" s="171"/>
      <c r="HP46" s="171"/>
      <c r="HQ46" s="171"/>
      <c r="HR46" s="171"/>
      <c r="HS46" s="171"/>
      <c r="HT46" s="171"/>
      <c r="HU46" s="171"/>
      <c r="HV46" s="171"/>
      <c r="HW46" s="171"/>
      <c r="HX46" s="171"/>
      <c r="HY46" s="171"/>
      <c r="HZ46" s="171"/>
      <c r="IA46" s="171"/>
      <c r="IB46" s="171"/>
      <c r="IC46" s="171"/>
      <c r="ID46" s="171"/>
      <c r="IE46" s="171"/>
      <c r="IF46" s="171"/>
      <c r="IG46" s="171"/>
      <c r="IH46" s="171"/>
      <c r="II46" s="171"/>
      <c r="IJ46" s="171"/>
      <c r="IK46" s="171"/>
      <c r="IL46" s="171"/>
      <c r="IM46" s="171"/>
      <c r="IN46" s="171"/>
      <c r="IO46" s="171"/>
      <c r="IP46" s="171"/>
      <c r="IQ46" s="171"/>
      <c r="IR46" s="171"/>
      <c r="IS46" s="171"/>
      <c r="IT46" s="171"/>
      <c r="IU46" s="171"/>
      <c r="IV46" s="171"/>
      <c r="IW46" s="171"/>
      <c r="IX46" s="171"/>
      <c r="IY46" s="171"/>
      <c r="IZ46" s="171"/>
      <c r="JA46" s="171"/>
      <c r="JB46" s="171"/>
      <c r="JC46" s="171"/>
      <c r="JD46" s="171"/>
      <c r="JE46" s="171"/>
      <c r="JF46" s="171"/>
      <c r="JG46" s="171"/>
      <c r="JH46" s="171"/>
      <c r="JI46" s="171"/>
      <c r="JJ46" s="171"/>
      <c r="JK46" s="171"/>
      <c r="JL46" s="171"/>
      <c r="JM46" s="171"/>
      <c r="JN46" s="171"/>
      <c r="JO46" s="171"/>
      <c r="JP46" s="171"/>
      <c r="JQ46" s="171"/>
      <c r="JR46" s="171"/>
      <c r="JS46" s="171"/>
      <c r="JT46" s="171"/>
      <c r="JU46" s="171"/>
      <c r="JV46" s="171"/>
      <c r="JW46" s="171"/>
      <c r="JX46" s="171"/>
      <c r="JY46" s="171"/>
      <c r="JZ46" s="171"/>
      <c r="KA46" s="171"/>
      <c r="KB46" s="171"/>
      <c r="KC46" s="171"/>
      <c r="KD46" s="171"/>
      <c r="KE46" s="171"/>
      <c r="KF46" s="171"/>
      <c r="KG46" s="171"/>
      <c r="KH46" s="171"/>
      <c r="KI46" s="171"/>
      <c r="KJ46" s="171"/>
      <c r="KK46" s="171"/>
      <c r="KL46" s="171"/>
      <c r="KM46" s="171"/>
      <c r="KN46" s="171"/>
      <c r="KO46" s="171"/>
      <c r="KP46" s="171"/>
      <c r="KQ46" s="171"/>
      <c r="KR46" s="171"/>
      <c r="KS46" s="171"/>
      <c r="KT46" s="171"/>
      <c r="KU46" s="171"/>
      <c r="KV46" s="171"/>
      <c r="KW46" s="171"/>
      <c r="KX46" s="171"/>
      <c r="KY46" s="171"/>
      <c r="KZ46" s="171"/>
      <c r="LA46" s="171"/>
      <c r="LB46" s="171"/>
      <c r="LC46" s="171"/>
      <c r="LD46" s="171"/>
      <c r="LE46" s="171"/>
      <c r="LF46" s="171"/>
      <c r="LG46" s="171"/>
      <c r="LH46" s="171"/>
      <c r="LI46" s="171"/>
      <c r="LJ46" s="171"/>
      <c r="LK46" s="171"/>
      <c r="LL46" s="171"/>
      <c r="LM46" s="171"/>
      <c r="LN46" s="171"/>
      <c r="LO46" s="171"/>
      <c r="LP46" s="171"/>
      <c r="LQ46" s="171"/>
      <c r="LR46" s="171"/>
      <c r="LS46" s="171"/>
      <c r="LT46" s="171"/>
      <c r="LU46" s="171"/>
      <c r="LV46" s="171"/>
      <c r="LW46" s="171"/>
      <c r="LX46" s="171"/>
      <c r="LY46" s="171"/>
      <c r="LZ46" s="171"/>
      <c r="MA46" s="171"/>
      <c r="MB46" s="171"/>
      <c r="MC46" s="171"/>
      <c r="MD46" s="171"/>
      <c r="ME46" s="171"/>
      <c r="MF46" s="171"/>
      <c r="MG46" s="171"/>
      <c r="MH46" s="171"/>
      <c r="MI46" s="171"/>
      <c r="MJ46" s="171"/>
      <c r="MK46" s="171"/>
      <c r="ML46" s="171"/>
      <c r="MM46" s="171"/>
      <c r="MN46" s="171"/>
      <c r="MO46" s="171"/>
      <c r="MP46" s="171"/>
      <c r="MQ46" s="171"/>
      <c r="MR46" s="171"/>
      <c r="MS46" s="171"/>
      <c r="MT46" s="171"/>
      <c r="MU46" s="171"/>
      <c r="MV46" s="171"/>
      <c r="MW46" s="171"/>
      <c r="MX46" s="171"/>
      <c r="MY46" s="171"/>
      <c r="MZ46" s="171"/>
      <c r="NA46" s="171"/>
      <c r="NB46" s="171"/>
      <c r="NC46" s="171"/>
      <c r="ND46" s="171"/>
      <c r="NE46" s="171"/>
      <c r="NF46" s="171"/>
      <c r="NG46" s="171"/>
      <c r="NH46" s="171"/>
      <c r="NI46" s="171"/>
      <c r="NJ46" s="171"/>
      <c r="NK46" s="171"/>
      <c r="NL46" s="171"/>
      <c r="NM46" s="171"/>
      <c r="NN46" s="171"/>
      <c r="NO46" s="171"/>
      <c r="NP46" s="171"/>
      <c r="NQ46" s="171"/>
      <c r="NR46" s="171"/>
      <c r="NS46" s="171"/>
      <c r="NT46" s="171"/>
      <c r="NU46" s="171"/>
      <c r="NV46" s="171"/>
      <c r="NW46" s="171"/>
      <c r="NX46" s="171"/>
      <c r="NY46" s="171"/>
      <c r="NZ46" s="171"/>
      <c r="OA46" s="171"/>
      <c r="OB46" s="171"/>
      <c r="OC46" s="171"/>
      <c r="OD46" s="171"/>
      <c r="OE46" s="171"/>
      <c r="OF46" s="171"/>
      <c r="OG46" s="171"/>
      <c r="OH46" s="171"/>
      <c r="OI46" s="171"/>
      <c r="OJ46" s="171"/>
      <c r="OK46" s="171"/>
      <c r="OL46" s="171"/>
      <c r="OM46" s="171"/>
      <c r="ON46" s="171"/>
      <c r="OO46" s="171"/>
      <c r="OP46" s="171"/>
      <c r="OQ46" s="171"/>
      <c r="OR46" s="171"/>
      <c r="OS46" s="171"/>
      <c r="OT46" s="171"/>
      <c r="OU46" s="171"/>
      <c r="OV46" s="171"/>
      <c r="OW46" s="171"/>
      <c r="OX46" s="171"/>
      <c r="OY46" s="171"/>
      <c r="OZ46" s="171"/>
      <c r="PA46" s="171"/>
      <c r="PB46" s="171"/>
      <c r="PC46" s="171"/>
      <c r="PD46" s="171"/>
      <c r="PE46" s="171"/>
      <c r="PF46" s="171"/>
      <c r="PG46" s="171"/>
      <c r="PH46" s="171"/>
      <c r="PI46" s="171"/>
      <c r="PJ46" s="171"/>
      <c r="PK46" s="171"/>
      <c r="PL46" s="171"/>
      <c r="PM46" s="171"/>
      <c r="PN46" s="171"/>
      <c r="PO46" s="171"/>
      <c r="PP46" s="171"/>
      <c r="PQ46" s="171"/>
      <c r="PR46" s="171"/>
      <c r="PS46" s="171"/>
      <c r="PT46" s="171"/>
      <c r="PU46" s="171"/>
      <c r="PV46" s="171"/>
      <c r="PW46" s="171"/>
      <c r="PX46" s="171"/>
      <c r="PY46" s="171"/>
      <c r="PZ46" s="171"/>
      <c r="QA46" s="171"/>
      <c r="QB46" s="171"/>
      <c r="QC46" s="171"/>
      <c r="QD46" s="171"/>
      <c r="QE46" s="171"/>
      <c r="QF46" s="171"/>
      <c r="QG46" s="171"/>
      <c r="QH46" s="171"/>
      <c r="QI46" s="171"/>
      <c r="QJ46" s="171"/>
      <c r="QK46" s="171"/>
      <c r="QL46" s="171"/>
      <c r="QM46" s="171"/>
      <c r="QN46" s="171"/>
      <c r="QO46" s="171"/>
      <c r="QP46" s="171"/>
      <c r="QQ46" s="171"/>
      <c r="QR46" s="171"/>
      <c r="QS46" s="171"/>
      <c r="QT46" s="171"/>
      <c r="QU46" s="171"/>
      <c r="QV46" s="171"/>
      <c r="QW46" s="171"/>
      <c r="QX46" s="171"/>
      <c r="QY46" s="171"/>
      <c r="QZ46" s="171"/>
      <c r="RA46" s="171"/>
      <c r="RB46" s="171"/>
      <c r="RC46" s="171"/>
      <c r="RD46" s="171"/>
      <c r="RE46" s="171"/>
      <c r="RF46" s="171"/>
      <c r="RG46" s="171"/>
      <c r="RH46" s="171"/>
      <c r="RI46" s="171"/>
      <c r="RJ46" s="171"/>
      <c r="RK46" s="171"/>
      <c r="RL46" s="171"/>
      <c r="RM46" s="171"/>
      <c r="RN46" s="171"/>
      <c r="RO46" s="171"/>
      <c r="RP46" s="171"/>
      <c r="RQ46" s="171"/>
      <c r="RR46" s="171"/>
      <c r="RS46" s="171"/>
      <c r="RT46" s="171"/>
      <c r="RU46" s="171"/>
      <c r="RV46" s="171"/>
      <c r="RW46" s="171"/>
      <c r="RX46" s="171"/>
      <c r="RY46" s="171"/>
      <c r="RZ46" s="171"/>
      <c r="SA46" s="171"/>
      <c r="SB46" s="171"/>
      <c r="SC46" s="171"/>
      <c r="SD46" s="171"/>
      <c r="SE46" s="171"/>
      <c r="SF46" s="171"/>
      <c r="SG46" s="171"/>
      <c r="SH46" s="171"/>
      <c r="SI46" s="171"/>
      <c r="SJ46" s="171"/>
      <c r="SK46" s="171"/>
      <c r="SL46" s="171"/>
      <c r="SM46" s="171"/>
      <c r="SN46" s="171"/>
      <c r="SO46" s="171"/>
      <c r="SP46" s="171"/>
      <c r="SQ46" s="171"/>
      <c r="SR46" s="171"/>
      <c r="SS46" s="171"/>
      <c r="ST46" s="171"/>
      <c r="SU46" s="171"/>
      <c r="SV46" s="171"/>
      <c r="SW46" s="171"/>
      <c r="SX46" s="171"/>
      <c r="SY46" s="171"/>
      <c r="SZ46" s="171"/>
      <c r="TA46" s="171"/>
      <c r="TB46" s="171"/>
      <c r="TC46" s="171"/>
      <c r="TD46" s="171"/>
      <c r="TE46" s="171"/>
      <c r="TF46" s="171"/>
      <c r="TG46" s="171"/>
      <c r="TH46" s="171"/>
      <c r="TI46" s="171"/>
      <c r="TJ46" s="171"/>
      <c r="TK46" s="171"/>
      <c r="TL46" s="171"/>
      <c r="TM46" s="171"/>
      <c r="TN46" s="171"/>
      <c r="TO46" s="171"/>
      <c r="TP46" s="171"/>
      <c r="TQ46" s="171"/>
      <c r="TR46" s="171"/>
      <c r="TS46" s="171"/>
      <c r="TT46" s="171"/>
      <c r="TU46" s="171"/>
      <c r="TV46" s="171"/>
      <c r="TW46" s="171"/>
      <c r="TX46" s="171"/>
      <c r="TY46" s="171"/>
      <c r="TZ46" s="171"/>
      <c r="UA46" s="171"/>
      <c r="UB46" s="171"/>
      <c r="UC46" s="171"/>
      <c r="UD46" s="171"/>
      <c r="UE46" s="171"/>
      <c r="UF46" s="171"/>
      <c r="UG46" s="171"/>
      <c r="UH46" s="171"/>
      <c r="UI46" s="171"/>
      <c r="UJ46" s="171"/>
      <c r="UK46" s="171"/>
      <c r="UL46" s="171"/>
      <c r="UM46" s="171"/>
      <c r="UN46" s="171"/>
      <c r="UO46" s="171"/>
      <c r="UP46" s="171"/>
      <c r="UQ46" s="171"/>
      <c r="UR46" s="171"/>
      <c r="US46" s="171"/>
      <c r="UT46" s="171"/>
      <c r="UU46" s="171"/>
      <c r="UV46" s="171"/>
      <c r="UW46" s="171"/>
      <c r="UX46" s="171"/>
      <c r="UY46" s="171"/>
      <c r="UZ46" s="171"/>
      <c r="VA46" s="171"/>
      <c r="VB46" s="171"/>
      <c r="VC46" s="171"/>
      <c r="VD46" s="171"/>
      <c r="VE46" s="171"/>
      <c r="VF46" s="171"/>
      <c r="VG46" s="171"/>
      <c r="VH46" s="171"/>
      <c r="VI46" s="171"/>
      <c r="VJ46" s="171"/>
      <c r="VK46" s="171"/>
      <c r="VL46" s="171"/>
      <c r="VM46" s="171"/>
      <c r="VN46" s="171"/>
      <c r="VO46" s="171"/>
      <c r="VP46" s="171"/>
      <c r="VQ46" s="171"/>
      <c r="VR46" s="171"/>
      <c r="VS46" s="171"/>
      <c r="VT46" s="171"/>
      <c r="VU46" s="171"/>
      <c r="VV46" s="171"/>
      <c r="VW46" s="171"/>
      <c r="VX46" s="171"/>
      <c r="VY46" s="171"/>
      <c r="VZ46" s="171"/>
      <c r="WA46" s="171"/>
      <c r="WB46" s="171"/>
      <c r="WC46" s="171"/>
      <c r="WD46" s="171"/>
      <c r="WE46" s="171"/>
      <c r="WF46" s="171"/>
      <c r="WG46" s="171"/>
      <c r="WH46" s="171"/>
      <c r="WI46" s="171"/>
      <c r="WJ46" s="171"/>
      <c r="WK46" s="171"/>
      <c r="WL46" s="171"/>
      <c r="WM46" s="171"/>
      <c r="WN46" s="171"/>
      <c r="WO46" s="171"/>
      <c r="WP46" s="171"/>
      <c r="WQ46" s="171"/>
      <c r="WR46" s="171"/>
      <c r="WS46" s="171"/>
      <c r="WT46" s="171"/>
      <c r="WU46" s="171"/>
      <c r="WV46" s="171"/>
      <c r="WW46" s="171"/>
      <c r="WX46" s="171"/>
      <c r="WY46" s="171"/>
      <c r="WZ46" s="171"/>
      <c r="XA46" s="171"/>
      <c r="XB46" s="171"/>
      <c r="XC46" s="171"/>
      <c r="XD46" s="171"/>
      <c r="XE46" s="171"/>
      <c r="XF46" s="171"/>
      <c r="XG46" s="171"/>
      <c r="XH46" s="171"/>
      <c r="XI46" s="171"/>
      <c r="XJ46" s="171"/>
      <c r="XK46" s="171"/>
      <c r="XL46" s="171"/>
      <c r="XM46" s="171"/>
      <c r="XN46" s="171"/>
      <c r="XO46" s="171"/>
      <c r="XP46" s="171"/>
      <c r="XQ46" s="171"/>
      <c r="XR46" s="171"/>
      <c r="XS46" s="171"/>
      <c r="XT46" s="171"/>
      <c r="XU46" s="171"/>
      <c r="XV46" s="171"/>
      <c r="XW46" s="171"/>
      <c r="XX46" s="171"/>
      <c r="XY46" s="171"/>
      <c r="XZ46" s="171"/>
      <c r="YA46" s="171"/>
      <c r="YB46" s="171"/>
      <c r="YC46" s="171"/>
      <c r="YD46" s="171"/>
      <c r="YE46" s="171"/>
      <c r="YF46" s="171"/>
      <c r="YG46" s="171"/>
      <c r="YH46" s="171"/>
      <c r="YI46" s="171"/>
      <c r="YJ46" s="171"/>
      <c r="YK46" s="171"/>
      <c r="YL46" s="171"/>
      <c r="YM46" s="171"/>
      <c r="YN46" s="171"/>
      <c r="YO46" s="171"/>
      <c r="YP46" s="171"/>
      <c r="YQ46" s="171"/>
      <c r="YR46" s="171"/>
      <c r="YS46" s="171"/>
      <c r="YT46" s="171"/>
      <c r="YU46" s="171"/>
      <c r="YV46" s="171"/>
      <c r="YW46" s="171"/>
      <c r="YX46" s="171"/>
      <c r="YY46" s="171"/>
      <c r="YZ46" s="171"/>
      <c r="ZA46" s="171"/>
      <c r="ZB46" s="171"/>
      <c r="ZC46" s="171"/>
      <c r="ZD46" s="171"/>
      <c r="ZE46" s="171"/>
      <c r="ZF46" s="171"/>
      <c r="ZG46" s="171"/>
      <c r="ZH46" s="171"/>
      <c r="ZI46" s="171"/>
      <c r="ZJ46" s="171"/>
      <c r="ZK46" s="171"/>
      <c r="ZL46" s="171"/>
      <c r="ZM46" s="171"/>
      <c r="ZN46" s="171"/>
      <c r="ZO46" s="171"/>
      <c r="ZP46" s="171"/>
      <c r="ZQ46" s="171"/>
      <c r="ZR46" s="171"/>
      <c r="ZS46" s="171"/>
      <c r="ZT46" s="171"/>
      <c r="ZU46" s="171"/>
      <c r="ZV46" s="171"/>
      <c r="ZW46" s="171"/>
      <c r="ZX46" s="171"/>
      <c r="ZY46" s="171"/>
      <c r="ZZ46" s="171"/>
      <c r="AAA46" s="171"/>
      <c r="AAB46" s="171"/>
      <c r="AAC46" s="171"/>
      <c r="AAD46" s="171"/>
      <c r="AAE46" s="171"/>
      <c r="AAF46" s="171"/>
      <c r="AAG46" s="171"/>
      <c r="AAH46" s="171"/>
      <c r="AAI46" s="171"/>
      <c r="AAJ46" s="171"/>
      <c r="AAK46" s="171"/>
      <c r="AAL46" s="171"/>
      <c r="AAM46" s="171"/>
      <c r="AAN46" s="171"/>
      <c r="AAO46" s="171"/>
      <c r="AAP46" s="171"/>
      <c r="AAQ46" s="171"/>
      <c r="AAR46" s="171"/>
      <c r="AAS46" s="171"/>
      <c r="AAT46" s="171"/>
      <c r="AAU46" s="171"/>
      <c r="AAV46" s="171"/>
      <c r="AAW46" s="171"/>
      <c r="AAX46" s="171"/>
      <c r="AAY46" s="171"/>
      <c r="AAZ46" s="171"/>
      <c r="ABA46" s="171"/>
      <c r="ABB46" s="171"/>
      <c r="ABC46" s="171"/>
      <c r="ABD46" s="171"/>
      <c r="ABE46" s="171"/>
      <c r="ABF46" s="171"/>
      <c r="ABG46" s="171"/>
      <c r="ABH46" s="171"/>
      <c r="ABI46" s="171"/>
      <c r="ABJ46" s="171"/>
      <c r="ABK46" s="171"/>
      <c r="ABL46" s="171"/>
      <c r="ABM46" s="171"/>
      <c r="ABN46" s="171"/>
      <c r="ABO46" s="171"/>
      <c r="ABP46" s="171"/>
      <c r="ABQ46" s="171"/>
      <c r="ABR46" s="171"/>
      <c r="ABS46" s="171"/>
      <c r="ABT46" s="171"/>
      <c r="ABU46" s="171"/>
      <c r="ABV46" s="171"/>
      <c r="ABW46" s="171"/>
      <c r="ABX46" s="171"/>
      <c r="ABY46" s="171"/>
      <c r="ABZ46" s="171"/>
      <c r="ACA46" s="171"/>
      <c r="ACB46" s="171"/>
      <c r="ACC46" s="171"/>
      <c r="ACD46" s="171"/>
      <c r="ACE46" s="171"/>
      <c r="ACF46" s="171"/>
      <c r="ACG46" s="171"/>
      <c r="ACH46" s="171"/>
      <c r="ACI46" s="171"/>
      <c r="ACJ46" s="171"/>
      <c r="ACK46" s="171"/>
      <c r="ACL46" s="171"/>
      <c r="ACM46" s="171"/>
      <c r="ACN46" s="171"/>
      <c r="ACO46" s="171"/>
      <c r="ACP46" s="171"/>
      <c r="ACQ46" s="171"/>
      <c r="ACR46" s="171"/>
      <c r="ACS46" s="171"/>
      <c r="ACT46" s="171"/>
      <c r="ACU46" s="171"/>
      <c r="ACV46" s="171"/>
      <c r="ACW46" s="171"/>
      <c r="ACX46" s="171"/>
      <c r="ACY46" s="171"/>
      <c r="ACZ46" s="171"/>
      <c r="ADA46" s="171"/>
      <c r="ADB46" s="171"/>
      <c r="ADC46" s="171"/>
      <c r="ADD46" s="171"/>
      <c r="ADE46" s="171"/>
      <c r="ADF46" s="171"/>
      <c r="ADG46" s="171"/>
      <c r="ADH46" s="171"/>
      <c r="ADI46" s="171"/>
      <c r="ADJ46" s="171"/>
      <c r="ADK46" s="171"/>
      <c r="ADL46" s="171"/>
      <c r="ADM46" s="171"/>
      <c r="ADN46" s="171"/>
      <c r="ADO46" s="171"/>
      <c r="ADP46" s="171"/>
      <c r="ADQ46" s="171"/>
      <c r="ADR46" s="171"/>
      <c r="ADS46" s="171"/>
      <c r="ADT46" s="171"/>
      <c r="ADU46" s="171"/>
      <c r="ADV46" s="171"/>
      <c r="ADW46" s="171"/>
      <c r="ADX46" s="171"/>
      <c r="ADY46" s="171"/>
      <c r="ADZ46" s="171"/>
      <c r="AEA46" s="171"/>
      <c r="AEB46" s="171"/>
      <c r="AEC46" s="171"/>
      <c r="AED46" s="171"/>
      <c r="AEE46" s="171"/>
      <c r="AEF46" s="171"/>
      <c r="AEG46" s="171"/>
      <c r="AEH46" s="171"/>
      <c r="AEI46" s="171"/>
      <c r="AEJ46" s="171"/>
      <c r="AEK46" s="171"/>
      <c r="AEL46" s="171"/>
      <c r="AEM46" s="171"/>
      <c r="AEN46" s="171"/>
      <c r="AEO46" s="171"/>
      <c r="AEP46" s="171"/>
      <c r="AEQ46" s="171"/>
      <c r="AER46" s="171"/>
      <c r="AES46" s="171"/>
      <c r="AET46" s="171"/>
      <c r="AEU46" s="171"/>
      <c r="AEV46" s="171"/>
      <c r="AEW46" s="171"/>
      <c r="AEX46" s="171"/>
      <c r="AEY46" s="171"/>
      <c r="AEZ46" s="171"/>
      <c r="AFA46" s="171"/>
      <c r="AFB46" s="171"/>
      <c r="AFC46" s="171"/>
      <c r="AFD46" s="171"/>
      <c r="AFE46" s="171"/>
      <c r="AFF46" s="171"/>
      <c r="AFG46" s="171"/>
      <c r="AFH46" s="171"/>
      <c r="AFI46" s="171"/>
      <c r="AFJ46" s="171"/>
      <c r="AFK46" s="171"/>
      <c r="AFL46" s="171"/>
      <c r="AFM46" s="171"/>
      <c r="AFN46" s="171"/>
      <c r="AFO46" s="171"/>
      <c r="AFP46" s="171"/>
      <c r="AFQ46" s="171"/>
      <c r="AFR46" s="171"/>
      <c r="AFS46" s="171"/>
      <c r="AFT46" s="171"/>
      <c r="AFU46" s="171"/>
      <c r="AFV46" s="171"/>
      <c r="AFW46" s="171"/>
      <c r="AFX46" s="171"/>
      <c r="AFY46" s="171"/>
      <c r="AFZ46" s="171"/>
      <c r="AGA46" s="171"/>
      <c r="AGB46" s="171"/>
      <c r="AGC46" s="171"/>
      <c r="AGD46" s="171"/>
      <c r="AGE46" s="171"/>
      <c r="AGF46" s="171"/>
      <c r="AGG46" s="171"/>
      <c r="AGH46" s="171"/>
      <c r="AGI46" s="171"/>
      <c r="AGJ46" s="171"/>
      <c r="AGK46" s="171"/>
      <c r="AGL46" s="171"/>
      <c r="AGM46" s="171"/>
      <c r="AGN46" s="171"/>
      <c r="AGO46" s="171"/>
      <c r="AGP46" s="171"/>
      <c r="AGQ46" s="171"/>
      <c r="AGR46" s="171"/>
      <c r="AGS46" s="171"/>
      <c r="AGT46" s="171"/>
      <c r="AGU46" s="171"/>
      <c r="AGV46" s="171"/>
      <c r="AGW46" s="171"/>
      <c r="AGX46" s="171"/>
      <c r="AGY46" s="171"/>
      <c r="AGZ46" s="171"/>
      <c r="AHA46" s="171"/>
      <c r="AHB46" s="171"/>
      <c r="AHC46" s="171"/>
      <c r="AHD46" s="171"/>
      <c r="AHE46" s="171"/>
      <c r="AHF46" s="171"/>
      <c r="AHG46" s="171"/>
      <c r="AHH46" s="171"/>
      <c r="AHI46" s="171"/>
      <c r="AHJ46" s="171"/>
      <c r="AHK46" s="171"/>
      <c r="AHL46" s="171"/>
      <c r="AHM46" s="171"/>
      <c r="AHN46" s="171"/>
      <c r="AHO46" s="171"/>
      <c r="AHP46" s="171"/>
      <c r="AHQ46" s="171"/>
      <c r="AHR46" s="171"/>
      <c r="AHS46" s="171"/>
      <c r="AHT46" s="171"/>
      <c r="AHU46" s="171"/>
      <c r="AHV46" s="171"/>
      <c r="AHW46" s="171"/>
      <c r="AHX46" s="171"/>
      <c r="AHY46" s="171"/>
      <c r="AHZ46" s="171"/>
      <c r="AIA46" s="171"/>
      <c r="AIB46" s="171"/>
      <c r="AIC46" s="171"/>
      <c r="AID46" s="171"/>
      <c r="AIE46" s="171"/>
      <c r="AIF46" s="171"/>
      <c r="AIG46" s="171"/>
      <c r="AIH46" s="171"/>
      <c r="AII46" s="171"/>
      <c r="AIJ46" s="171"/>
      <c r="AIK46" s="171"/>
      <c r="AIL46" s="171"/>
      <c r="AIM46" s="171"/>
      <c r="AIN46" s="171"/>
      <c r="AIO46" s="171"/>
      <c r="AIP46" s="171"/>
      <c r="AIQ46" s="171"/>
      <c r="AIR46" s="171"/>
      <c r="AIS46" s="171"/>
      <c r="AIT46" s="171"/>
      <c r="AIU46" s="171"/>
      <c r="AIV46" s="171"/>
      <c r="AIW46" s="171"/>
      <c r="AIX46" s="171"/>
      <c r="AIY46" s="171"/>
      <c r="AIZ46" s="171"/>
      <c r="AJA46" s="171"/>
      <c r="AJB46" s="171"/>
      <c r="AJC46" s="171"/>
      <c r="AJD46" s="171"/>
      <c r="AJE46" s="171"/>
      <c r="AJF46" s="171"/>
      <c r="AJG46" s="171"/>
      <c r="AJH46" s="171"/>
      <c r="AJI46" s="171"/>
      <c r="AJJ46" s="171"/>
      <c r="AJK46" s="171"/>
      <c r="AJL46" s="171"/>
      <c r="AJM46" s="171"/>
      <c r="AJN46" s="171"/>
      <c r="AJO46" s="171"/>
      <c r="AJP46" s="171"/>
      <c r="AJQ46" s="171"/>
      <c r="AJR46" s="171"/>
      <c r="AJS46" s="171"/>
      <c r="AJT46" s="171"/>
      <c r="AJU46" s="171"/>
      <c r="AJV46" s="171"/>
      <c r="AJW46" s="171"/>
      <c r="AJX46" s="171"/>
      <c r="AJY46" s="171"/>
      <c r="AJZ46" s="171"/>
      <c r="AKA46" s="171"/>
      <c r="AKB46" s="171"/>
      <c r="AKC46" s="171"/>
      <c r="AKD46" s="171"/>
      <c r="AKE46" s="171"/>
      <c r="AKF46" s="171"/>
      <c r="AKG46" s="171"/>
      <c r="AKH46" s="171"/>
      <c r="AKI46" s="171"/>
      <c r="AKJ46" s="171"/>
      <c r="AKK46" s="171"/>
      <c r="AKL46" s="171"/>
      <c r="AKM46" s="171"/>
      <c r="AKN46" s="171"/>
      <c r="AKO46" s="171"/>
      <c r="AKP46" s="171"/>
      <c r="AKQ46" s="171"/>
      <c r="AKR46" s="171"/>
      <c r="AKS46" s="171"/>
      <c r="AKT46" s="171"/>
      <c r="AKU46" s="171"/>
      <c r="AKV46" s="171"/>
      <c r="AKW46" s="171"/>
      <c r="AKX46" s="171"/>
      <c r="AKY46" s="171"/>
      <c r="AKZ46" s="171"/>
      <c r="ALA46" s="171"/>
      <c r="ALB46" s="171"/>
      <c r="ALC46" s="171"/>
      <c r="ALD46" s="171"/>
      <c r="ALE46" s="171"/>
      <c r="ALF46" s="171"/>
      <c r="ALG46" s="171"/>
      <c r="ALH46" s="171"/>
      <c r="ALI46" s="171"/>
      <c r="ALJ46" s="171"/>
      <c r="ALK46" s="171"/>
      <c r="ALL46" s="171"/>
      <c r="ALM46" s="171"/>
      <c r="ALN46" s="171"/>
      <c r="ALO46" s="171"/>
      <c r="ALP46" s="171"/>
      <c r="ALQ46" s="171"/>
      <c r="ALR46" s="171"/>
    </row>
    <row r="47" spans="1:1006">
      <c r="A47" s="193" t="s">
        <v>31</v>
      </c>
      <c r="B47" s="369" t="s">
        <v>366</v>
      </c>
      <c r="C47" s="369"/>
      <c r="D47" s="199"/>
      <c r="E47" s="199"/>
      <c r="F47" s="199"/>
      <c r="G47" s="199"/>
      <c r="H47" s="199"/>
      <c r="BM47" s="171"/>
      <c r="BN47" s="171"/>
      <c r="BO47" s="171"/>
      <c r="BP47" s="171"/>
      <c r="BQ47" s="171"/>
      <c r="BR47" s="171"/>
      <c r="BS47" s="171"/>
      <c r="BT47" s="171"/>
      <c r="BU47" s="171"/>
      <c r="BV47" s="171"/>
      <c r="BW47" s="171"/>
      <c r="BX47" s="171"/>
      <c r="BY47" s="171"/>
      <c r="BZ47" s="171"/>
      <c r="CA47" s="171"/>
      <c r="CB47" s="171"/>
      <c r="CC47" s="171"/>
      <c r="CD47" s="171"/>
      <c r="CE47" s="171"/>
      <c r="CF47" s="171"/>
      <c r="CG47" s="171"/>
      <c r="CH47" s="171"/>
      <c r="CI47" s="171"/>
      <c r="CJ47" s="171"/>
      <c r="CK47" s="171"/>
      <c r="CL47" s="171"/>
      <c r="CM47" s="171"/>
      <c r="CN47" s="171"/>
      <c r="CO47" s="171"/>
      <c r="CP47" s="171"/>
      <c r="CQ47" s="171"/>
      <c r="CR47" s="171"/>
      <c r="CS47" s="171"/>
      <c r="CT47" s="171"/>
      <c r="CU47" s="171"/>
      <c r="CV47" s="171"/>
      <c r="CW47" s="171"/>
      <c r="CX47" s="171"/>
      <c r="CY47" s="171"/>
      <c r="CZ47" s="171"/>
      <c r="DA47" s="171"/>
      <c r="DB47" s="171"/>
      <c r="DC47" s="171"/>
      <c r="DD47" s="171"/>
      <c r="DE47" s="171"/>
      <c r="DF47" s="171"/>
      <c r="DG47" s="171"/>
      <c r="DH47" s="171"/>
      <c r="DI47" s="171"/>
      <c r="DJ47" s="171"/>
      <c r="DK47" s="171"/>
      <c r="DL47" s="171"/>
      <c r="DM47" s="171"/>
      <c r="DN47" s="171"/>
      <c r="DO47" s="171"/>
      <c r="DP47" s="171"/>
      <c r="DQ47" s="171"/>
      <c r="DR47" s="171"/>
      <c r="DS47" s="171"/>
      <c r="DT47" s="171"/>
      <c r="DU47" s="171"/>
      <c r="DV47" s="171"/>
      <c r="DW47" s="171"/>
      <c r="DX47" s="171"/>
      <c r="DY47" s="171"/>
      <c r="DZ47" s="171"/>
      <c r="EA47" s="171"/>
      <c r="EB47" s="171"/>
      <c r="EC47" s="171"/>
      <c r="ED47" s="171"/>
      <c r="EE47" s="171"/>
      <c r="EF47" s="171"/>
      <c r="EG47" s="171"/>
      <c r="EH47" s="171"/>
      <c r="EI47" s="171"/>
      <c r="EJ47" s="171"/>
      <c r="EK47" s="171"/>
      <c r="EL47" s="171"/>
      <c r="EM47" s="171"/>
      <c r="EN47" s="171"/>
      <c r="EO47" s="171"/>
      <c r="EP47" s="171"/>
      <c r="EQ47" s="171"/>
      <c r="ER47" s="171"/>
      <c r="ES47" s="171"/>
      <c r="ET47" s="171"/>
      <c r="EU47" s="171"/>
      <c r="EV47" s="171"/>
      <c r="EW47" s="171"/>
      <c r="EX47" s="171"/>
      <c r="EY47" s="171"/>
      <c r="EZ47" s="171"/>
      <c r="FA47" s="171"/>
      <c r="FB47" s="171"/>
      <c r="FC47" s="171"/>
      <c r="FD47" s="171"/>
      <c r="FE47" s="171"/>
      <c r="FF47" s="171"/>
      <c r="FG47" s="171"/>
      <c r="FH47" s="171"/>
      <c r="FI47" s="171"/>
      <c r="FJ47" s="171"/>
      <c r="FK47" s="171"/>
      <c r="FL47" s="171"/>
      <c r="FM47" s="171"/>
      <c r="FN47" s="171"/>
      <c r="FO47" s="171"/>
      <c r="FP47" s="171"/>
      <c r="FQ47" s="171"/>
      <c r="FR47" s="171"/>
      <c r="FS47" s="171"/>
      <c r="FT47" s="171"/>
      <c r="FU47" s="171"/>
      <c r="FV47" s="171"/>
      <c r="FW47" s="171"/>
      <c r="FX47" s="171"/>
      <c r="FY47" s="171"/>
      <c r="FZ47" s="171"/>
      <c r="GA47" s="171"/>
      <c r="GB47" s="171"/>
      <c r="GC47" s="171"/>
      <c r="GD47" s="171"/>
      <c r="GE47" s="171"/>
      <c r="GF47" s="171"/>
      <c r="GG47" s="171"/>
      <c r="GH47" s="171"/>
      <c r="GI47" s="171"/>
      <c r="GJ47" s="171"/>
      <c r="GK47" s="171"/>
      <c r="GL47" s="171"/>
      <c r="GM47" s="171"/>
      <c r="GN47" s="171"/>
      <c r="GO47" s="171"/>
      <c r="GP47" s="171"/>
      <c r="GQ47" s="171"/>
      <c r="GR47" s="171"/>
      <c r="GS47" s="171"/>
      <c r="GT47" s="171"/>
      <c r="GU47" s="171"/>
      <c r="GV47" s="171"/>
      <c r="GW47" s="171"/>
      <c r="GX47" s="171"/>
      <c r="GY47" s="171"/>
      <c r="GZ47" s="171"/>
      <c r="HA47" s="171"/>
      <c r="HB47" s="171"/>
      <c r="HC47" s="171"/>
      <c r="HD47" s="171"/>
      <c r="HE47" s="171"/>
      <c r="HF47" s="171"/>
      <c r="HG47" s="171"/>
      <c r="HH47" s="171"/>
      <c r="HI47" s="171"/>
      <c r="HJ47" s="171"/>
      <c r="HK47" s="171"/>
      <c r="HL47" s="171"/>
      <c r="HM47" s="171"/>
      <c r="HN47" s="171"/>
      <c r="HO47" s="171"/>
      <c r="HP47" s="171"/>
      <c r="HQ47" s="171"/>
      <c r="HR47" s="171"/>
      <c r="HS47" s="171"/>
      <c r="HT47" s="171"/>
      <c r="HU47" s="171"/>
      <c r="HV47" s="171"/>
      <c r="HW47" s="171"/>
      <c r="HX47" s="171"/>
      <c r="HY47" s="171"/>
      <c r="HZ47" s="171"/>
      <c r="IA47" s="171"/>
      <c r="IB47" s="171"/>
      <c r="IC47" s="171"/>
      <c r="ID47" s="171"/>
      <c r="IE47" s="171"/>
      <c r="IF47" s="171"/>
      <c r="IG47" s="171"/>
      <c r="IH47" s="171"/>
      <c r="II47" s="171"/>
      <c r="IJ47" s="171"/>
      <c r="IK47" s="171"/>
      <c r="IL47" s="171"/>
      <c r="IM47" s="171"/>
      <c r="IN47" s="171"/>
      <c r="IO47" s="171"/>
      <c r="IP47" s="171"/>
      <c r="IQ47" s="171"/>
      <c r="IR47" s="171"/>
      <c r="IS47" s="171"/>
      <c r="IT47" s="171"/>
      <c r="IU47" s="171"/>
      <c r="IV47" s="171"/>
      <c r="IW47" s="171"/>
      <c r="IX47" s="171"/>
      <c r="IY47" s="171"/>
      <c r="IZ47" s="171"/>
      <c r="JA47" s="171"/>
      <c r="JB47" s="171"/>
      <c r="JC47" s="171"/>
      <c r="JD47" s="171"/>
      <c r="JE47" s="171"/>
      <c r="JF47" s="171"/>
      <c r="JG47" s="171"/>
      <c r="JH47" s="171"/>
      <c r="JI47" s="171"/>
      <c r="JJ47" s="171"/>
      <c r="JK47" s="171"/>
      <c r="JL47" s="171"/>
      <c r="JM47" s="171"/>
      <c r="JN47" s="171"/>
      <c r="JO47" s="171"/>
      <c r="JP47" s="171"/>
      <c r="JQ47" s="171"/>
      <c r="JR47" s="171"/>
      <c r="JS47" s="171"/>
      <c r="JT47" s="171"/>
      <c r="JU47" s="171"/>
      <c r="JV47" s="171"/>
      <c r="JW47" s="171"/>
      <c r="JX47" s="171"/>
      <c r="JY47" s="171"/>
      <c r="JZ47" s="171"/>
      <c r="KA47" s="171"/>
      <c r="KB47" s="171"/>
      <c r="KC47" s="171"/>
      <c r="KD47" s="171"/>
      <c r="KE47" s="171"/>
      <c r="KF47" s="171"/>
      <c r="KG47" s="171"/>
      <c r="KH47" s="171"/>
      <c r="KI47" s="171"/>
      <c r="KJ47" s="171"/>
      <c r="KK47" s="171"/>
      <c r="KL47" s="171"/>
      <c r="KM47" s="171"/>
      <c r="KN47" s="171"/>
      <c r="KO47" s="171"/>
      <c r="KP47" s="171"/>
      <c r="KQ47" s="171"/>
      <c r="KR47" s="171"/>
      <c r="KS47" s="171"/>
      <c r="KT47" s="171"/>
      <c r="KU47" s="171"/>
      <c r="KV47" s="171"/>
      <c r="KW47" s="171"/>
      <c r="KX47" s="171"/>
      <c r="KY47" s="171"/>
      <c r="KZ47" s="171"/>
      <c r="LA47" s="171"/>
      <c r="LB47" s="171"/>
      <c r="LC47" s="171"/>
      <c r="LD47" s="171"/>
      <c r="LE47" s="171"/>
      <c r="LF47" s="171"/>
      <c r="LG47" s="171"/>
      <c r="LH47" s="171"/>
      <c r="LI47" s="171"/>
      <c r="LJ47" s="171"/>
      <c r="LK47" s="171"/>
      <c r="LL47" s="171"/>
      <c r="LM47" s="171"/>
      <c r="LN47" s="171"/>
      <c r="LO47" s="171"/>
      <c r="LP47" s="171"/>
      <c r="LQ47" s="171"/>
      <c r="LR47" s="171"/>
      <c r="LS47" s="171"/>
      <c r="LT47" s="171"/>
      <c r="LU47" s="171"/>
      <c r="LV47" s="171"/>
      <c r="LW47" s="171"/>
      <c r="LX47" s="171"/>
      <c r="LY47" s="171"/>
      <c r="LZ47" s="171"/>
      <c r="MA47" s="171"/>
      <c r="MB47" s="171"/>
      <c r="MC47" s="171"/>
      <c r="MD47" s="171"/>
      <c r="ME47" s="171"/>
      <c r="MF47" s="171"/>
      <c r="MG47" s="171"/>
      <c r="MH47" s="171"/>
      <c r="MI47" s="171"/>
      <c r="MJ47" s="171"/>
      <c r="MK47" s="171"/>
      <c r="ML47" s="171"/>
      <c r="MM47" s="171"/>
      <c r="MN47" s="171"/>
      <c r="MO47" s="171"/>
      <c r="MP47" s="171"/>
      <c r="MQ47" s="171"/>
      <c r="MR47" s="171"/>
      <c r="MS47" s="171"/>
      <c r="MT47" s="171"/>
      <c r="MU47" s="171"/>
      <c r="MV47" s="171"/>
      <c r="MW47" s="171"/>
      <c r="MX47" s="171"/>
      <c r="MY47" s="171"/>
      <c r="MZ47" s="171"/>
      <c r="NA47" s="171"/>
      <c r="NB47" s="171"/>
      <c r="NC47" s="171"/>
      <c r="ND47" s="171"/>
      <c r="NE47" s="171"/>
      <c r="NF47" s="171"/>
      <c r="NG47" s="171"/>
      <c r="NH47" s="171"/>
      <c r="NI47" s="171"/>
      <c r="NJ47" s="171"/>
      <c r="NK47" s="171"/>
      <c r="NL47" s="171"/>
      <c r="NM47" s="171"/>
      <c r="NN47" s="171"/>
      <c r="NO47" s="171"/>
      <c r="NP47" s="171"/>
      <c r="NQ47" s="171"/>
      <c r="NR47" s="171"/>
      <c r="NS47" s="171"/>
      <c r="NT47" s="171"/>
      <c r="NU47" s="171"/>
      <c r="NV47" s="171"/>
      <c r="NW47" s="171"/>
      <c r="NX47" s="171"/>
      <c r="NY47" s="171"/>
      <c r="NZ47" s="171"/>
      <c r="OA47" s="171"/>
      <c r="OB47" s="171"/>
      <c r="OC47" s="171"/>
      <c r="OD47" s="171"/>
      <c r="OE47" s="171"/>
      <c r="OF47" s="171"/>
      <c r="OG47" s="171"/>
      <c r="OH47" s="171"/>
      <c r="OI47" s="171"/>
      <c r="OJ47" s="171"/>
      <c r="OK47" s="171"/>
      <c r="OL47" s="171"/>
      <c r="OM47" s="171"/>
      <c r="ON47" s="171"/>
      <c r="OO47" s="171"/>
      <c r="OP47" s="171"/>
      <c r="OQ47" s="171"/>
      <c r="OR47" s="171"/>
      <c r="OS47" s="171"/>
      <c r="OT47" s="171"/>
      <c r="OU47" s="171"/>
      <c r="OV47" s="171"/>
      <c r="OW47" s="171"/>
      <c r="OX47" s="171"/>
      <c r="OY47" s="171"/>
      <c r="OZ47" s="171"/>
      <c r="PA47" s="171"/>
      <c r="PB47" s="171"/>
      <c r="PC47" s="171"/>
      <c r="PD47" s="171"/>
      <c r="PE47" s="171"/>
      <c r="PF47" s="171"/>
      <c r="PG47" s="171"/>
      <c r="PH47" s="171"/>
      <c r="PI47" s="171"/>
      <c r="PJ47" s="171"/>
      <c r="PK47" s="171"/>
      <c r="PL47" s="171"/>
      <c r="PM47" s="171"/>
      <c r="PN47" s="171"/>
      <c r="PO47" s="171"/>
      <c r="PP47" s="171"/>
      <c r="PQ47" s="171"/>
      <c r="PR47" s="171"/>
      <c r="PS47" s="171"/>
      <c r="PT47" s="171"/>
      <c r="PU47" s="171"/>
      <c r="PV47" s="171"/>
      <c r="PW47" s="171"/>
      <c r="PX47" s="171"/>
      <c r="PY47" s="171"/>
      <c r="PZ47" s="171"/>
      <c r="QA47" s="171"/>
      <c r="QB47" s="171"/>
      <c r="QC47" s="171"/>
      <c r="QD47" s="171"/>
      <c r="QE47" s="171"/>
      <c r="QF47" s="171"/>
      <c r="QG47" s="171"/>
      <c r="QH47" s="171"/>
      <c r="QI47" s="171"/>
      <c r="QJ47" s="171"/>
      <c r="QK47" s="171"/>
      <c r="QL47" s="171"/>
      <c r="QM47" s="171"/>
      <c r="QN47" s="171"/>
      <c r="QO47" s="171"/>
      <c r="QP47" s="171"/>
      <c r="QQ47" s="171"/>
      <c r="QR47" s="171"/>
      <c r="QS47" s="171"/>
      <c r="QT47" s="171"/>
      <c r="QU47" s="171"/>
      <c r="QV47" s="171"/>
      <c r="QW47" s="171"/>
      <c r="QX47" s="171"/>
      <c r="QY47" s="171"/>
      <c r="QZ47" s="171"/>
      <c r="RA47" s="171"/>
      <c r="RB47" s="171"/>
      <c r="RC47" s="171"/>
      <c r="RD47" s="171"/>
      <c r="RE47" s="171"/>
      <c r="RF47" s="171"/>
      <c r="RG47" s="171"/>
      <c r="RH47" s="171"/>
      <c r="RI47" s="171"/>
      <c r="RJ47" s="171"/>
      <c r="RK47" s="171"/>
      <c r="RL47" s="171"/>
      <c r="RM47" s="171"/>
      <c r="RN47" s="171"/>
      <c r="RO47" s="171"/>
      <c r="RP47" s="171"/>
      <c r="RQ47" s="171"/>
      <c r="RR47" s="171"/>
      <c r="RS47" s="171"/>
      <c r="RT47" s="171"/>
      <c r="RU47" s="171"/>
      <c r="RV47" s="171"/>
      <c r="RW47" s="171"/>
      <c r="RX47" s="171"/>
      <c r="RY47" s="171"/>
      <c r="RZ47" s="171"/>
      <c r="SA47" s="171"/>
      <c r="SB47" s="171"/>
      <c r="SC47" s="171"/>
      <c r="SD47" s="171"/>
      <c r="SE47" s="171"/>
      <c r="SF47" s="171"/>
      <c r="SG47" s="171"/>
      <c r="SH47" s="171"/>
      <c r="SI47" s="171"/>
      <c r="SJ47" s="171"/>
      <c r="SK47" s="171"/>
      <c r="SL47" s="171"/>
      <c r="SM47" s="171"/>
      <c r="SN47" s="171"/>
      <c r="SO47" s="171"/>
      <c r="SP47" s="171"/>
      <c r="SQ47" s="171"/>
      <c r="SR47" s="171"/>
      <c r="SS47" s="171"/>
      <c r="ST47" s="171"/>
      <c r="SU47" s="171"/>
      <c r="SV47" s="171"/>
      <c r="SW47" s="171"/>
      <c r="SX47" s="171"/>
      <c r="SY47" s="171"/>
      <c r="SZ47" s="171"/>
      <c r="TA47" s="171"/>
      <c r="TB47" s="171"/>
      <c r="TC47" s="171"/>
      <c r="TD47" s="171"/>
      <c r="TE47" s="171"/>
      <c r="TF47" s="171"/>
      <c r="TG47" s="171"/>
      <c r="TH47" s="171"/>
      <c r="TI47" s="171"/>
      <c r="TJ47" s="171"/>
      <c r="TK47" s="171"/>
      <c r="TL47" s="171"/>
      <c r="TM47" s="171"/>
      <c r="TN47" s="171"/>
      <c r="TO47" s="171"/>
      <c r="TP47" s="171"/>
      <c r="TQ47" s="171"/>
      <c r="TR47" s="171"/>
      <c r="TS47" s="171"/>
      <c r="TT47" s="171"/>
      <c r="TU47" s="171"/>
      <c r="TV47" s="171"/>
      <c r="TW47" s="171"/>
      <c r="TX47" s="171"/>
      <c r="TY47" s="171"/>
      <c r="TZ47" s="171"/>
      <c r="UA47" s="171"/>
      <c r="UB47" s="171"/>
      <c r="UC47" s="171"/>
      <c r="UD47" s="171"/>
      <c r="UE47" s="171"/>
      <c r="UF47" s="171"/>
      <c r="UG47" s="171"/>
      <c r="UH47" s="171"/>
      <c r="UI47" s="171"/>
      <c r="UJ47" s="171"/>
      <c r="UK47" s="171"/>
      <c r="UL47" s="171"/>
      <c r="UM47" s="171"/>
      <c r="UN47" s="171"/>
      <c r="UO47" s="171"/>
      <c r="UP47" s="171"/>
      <c r="UQ47" s="171"/>
      <c r="UR47" s="171"/>
      <c r="US47" s="171"/>
      <c r="UT47" s="171"/>
      <c r="UU47" s="171"/>
      <c r="UV47" s="171"/>
      <c r="UW47" s="171"/>
      <c r="UX47" s="171"/>
      <c r="UY47" s="171"/>
      <c r="UZ47" s="171"/>
      <c r="VA47" s="171"/>
      <c r="VB47" s="171"/>
      <c r="VC47" s="171"/>
      <c r="VD47" s="171"/>
      <c r="VE47" s="171"/>
      <c r="VF47" s="171"/>
      <c r="VG47" s="171"/>
      <c r="VH47" s="171"/>
      <c r="VI47" s="171"/>
      <c r="VJ47" s="171"/>
      <c r="VK47" s="171"/>
      <c r="VL47" s="171"/>
      <c r="VM47" s="171"/>
      <c r="VN47" s="171"/>
      <c r="VO47" s="171"/>
      <c r="VP47" s="171"/>
      <c r="VQ47" s="171"/>
      <c r="VR47" s="171"/>
      <c r="VS47" s="171"/>
      <c r="VT47" s="171"/>
      <c r="VU47" s="171"/>
      <c r="VV47" s="171"/>
      <c r="VW47" s="171"/>
      <c r="VX47" s="171"/>
      <c r="VY47" s="171"/>
      <c r="VZ47" s="171"/>
      <c r="WA47" s="171"/>
      <c r="WB47" s="171"/>
      <c r="WC47" s="171"/>
      <c r="WD47" s="171"/>
      <c r="WE47" s="171"/>
      <c r="WF47" s="171"/>
      <c r="WG47" s="171"/>
      <c r="WH47" s="171"/>
      <c r="WI47" s="171"/>
      <c r="WJ47" s="171"/>
      <c r="WK47" s="171"/>
      <c r="WL47" s="171"/>
      <c r="WM47" s="171"/>
      <c r="WN47" s="171"/>
      <c r="WO47" s="171"/>
      <c r="WP47" s="171"/>
      <c r="WQ47" s="171"/>
      <c r="WR47" s="171"/>
      <c r="WS47" s="171"/>
      <c r="WT47" s="171"/>
      <c r="WU47" s="171"/>
      <c r="WV47" s="171"/>
      <c r="WW47" s="171"/>
      <c r="WX47" s="171"/>
      <c r="WY47" s="171"/>
      <c r="WZ47" s="171"/>
      <c r="XA47" s="171"/>
      <c r="XB47" s="171"/>
      <c r="XC47" s="171"/>
      <c r="XD47" s="171"/>
      <c r="XE47" s="171"/>
      <c r="XF47" s="171"/>
      <c r="XG47" s="171"/>
      <c r="XH47" s="171"/>
      <c r="XI47" s="171"/>
      <c r="XJ47" s="171"/>
      <c r="XK47" s="171"/>
      <c r="XL47" s="171"/>
      <c r="XM47" s="171"/>
      <c r="XN47" s="171"/>
      <c r="XO47" s="171"/>
      <c r="XP47" s="171"/>
      <c r="XQ47" s="171"/>
      <c r="XR47" s="171"/>
      <c r="XS47" s="171"/>
      <c r="XT47" s="171"/>
      <c r="XU47" s="171"/>
      <c r="XV47" s="171"/>
      <c r="XW47" s="171"/>
      <c r="XX47" s="171"/>
      <c r="XY47" s="171"/>
      <c r="XZ47" s="171"/>
      <c r="YA47" s="171"/>
      <c r="YB47" s="171"/>
      <c r="YC47" s="171"/>
      <c r="YD47" s="171"/>
      <c r="YE47" s="171"/>
      <c r="YF47" s="171"/>
      <c r="YG47" s="171"/>
      <c r="YH47" s="171"/>
      <c r="YI47" s="171"/>
      <c r="YJ47" s="171"/>
      <c r="YK47" s="171"/>
      <c r="YL47" s="171"/>
      <c r="YM47" s="171"/>
      <c r="YN47" s="171"/>
      <c r="YO47" s="171"/>
      <c r="YP47" s="171"/>
      <c r="YQ47" s="171"/>
      <c r="YR47" s="171"/>
      <c r="YS47" s="171"/>
      <c r="YT47" s="171"/>
      <c r="YU47" s="171"/>
      <c r="YV47" s="171"/>
      <c r="YW47" s="171"/>
      <c r="YX47" s="171"/>
      <c r="YY47" s="171"/>
      <c r="YZ47" s="171"/>
      <c r="ZA47" s="171"/>
      <c r="ZB47" s="171"/>
      <c r="ZC47" s="171"/>
      <c r="ZD47" s="171"/>
      <c r="ZE47" s="171"/>
      <c r="ZF47" s="171"/>
      <c r="ZG47" s="171"/>
      <c r="ZH47" s="171"/>
      <c r="ZI47" s="171"/>
      <c r="ZJ47" s="171"/>
      <c r="ZK47" s="171"/>
      <c r="ZL47" s="171"/>
      <c r="ZM47" s="171"/>
      <c r="ZN47" s="171"/>
      <c r="ZO47" s="171"/>
      <c r="ZP47" s="171"/>
      <c r="ZQ47" s="171"/>
      <c r="ZR47" s="171"/>
      <c r="ZS47" s="171"/>
      <c r="ZT47" s="171"/>
      <c r="ZU47" s="171"/>
      <c r="ZV47" s="171"/>
      <c r="ZW47" s="171"/>
      <c r="ZX47" s="171"/>
      <c r="ZY47" s="171"/>
      <c r="ZZ47" s="171"/>
      <c r="AAA47" s="171"/>
      <c r="AAB47" s="171"/>
      <c r="AAC47" s="171"/>
      <c r="AAD47" s="171"/>
      <c r="AAE47" s="171"/>
      <c r="AAF47" s="171"/>
      <c r="AAG47" s="171"/>
      <c r="AAH47" s="171"/>
      <c r="AAI47" s="171"/>
      <c r="AAJ47" s="171"/>
      <c r="AAK47" s="171"/>
      <c r="AAL47" s="171"/>
      <c r="AAM47" s="171"/>
      <c r="AAN47" s="171"/>
      <c r="AAO47" s="171"/>
      <c r="AAP47" s="171"/>
      <c r="AAQ47" s="171"/>
      <c r="AAR47" s="171"/>
      <c r="AAS47" s="171"/>
      <c r="AAT47" s="171"/>
      <c r="AAU47" s="171"/>
      <c r="AAV47" s="171"/>
      <c r="AAW47" s="171"/>
      <c r="AAX47" s="171"/>
      <c r="AAY47" s="171"/>
      <c r="AAZ47" s="171"/>
      <c r="ABA47" s="171"/>
      <c r="ABB47" s="171"/>
      <c r="ABC47" s="171"/>
      <c r="ABD47" s="171"/>
      <c r="ABE47" s="171"/>
      <c r="ABF47" s="171"/>
      <c r="ABG47" s="171"/>
      <c r="ABH47" s="171"/>
      <c r="ABI47" s="171"/>
      <c r="ABJ47" s="171"/>
      <c r="ABK47" s="171"/>
      <c r="ABL47" s="171"/>
      <c r="ABM47" s="171"/>
      <c r="ABN47" s="171"/>
      <c r="ABO47" s="171"/>
      <c r="ABP47" s="171"/>
      <c r="ABQ47" s="171"/>
      <c r="ABR47" s="171"/>
      <c r="ABS47" s="171"/>
      <c r="ABT47" s="171"/>
      <c r="ABU47" s="171"/>
      <c r="ABV47" s="171"/>
      <c r="ABW47" s="171"/>
      <c r="ABX47" s="171"/>
      <c r="ABY47" s="171"/>
      <c r="ABZ47" s="171"/>
      <c r="ACA47" s="171"/>
      <c r="ACB47" s="171"/>
      <c r="ACC47" s="171"/>
      <c r="ACD47" s="171"/>
      <c r="ACE47" s="171"/>
      <c r="ACF47" s="171"/>
      <c r="ACG47" s="171"/>
      <c r="ACH47" s="171"/>
      <c r="ACI47" s="171"/>
      <c r="ACJ47" s="171"/>
      <c r="ACK47" s="171"/>
      <c r="ACL47" s="171"/>
      <c r="ACM47" s="171"/>
      <c r="ACN47" s="171"/>
      <c r="ACO47" s="171"/>
      <c r="ACP47" s="171"/>
      <c r="ACQ47" s="171"/>
      <c r="ACR47" s="171"/>
      <c r="ACS47" s="171"/>
      <c r="ACT47" s="171"/>
      <c r="ACU47" s="171"/>
      <c r="ACV47" s="171"/>
      <c r="ACW47" s="171"/>
      <c r="ACX47" s="171"/>
      <c r="ACY47" s="171"/>
      <c r="ACZ47" s="171"/>
      <c r="ADA47" s="171"/>
      <c r="ADB47" s="171"/>
      <c r="ADC47" s="171"/>
      <c r="ADD47" s="171"/>
      <c r="ADE47" s="171"/>
      <c r="ADF47" s="171"/>
      <c r="ADG47" s="171"/>
      <c r="ADH47" s="171"/>
      <c r="ADI47" s="171"/>
      <c r="ADJ47" s="171"/>
      <c r="ADK47" s="171"/>
      <c r="ADL47" s="171"/>
      <c r="ADM47" s="171"/>
      <c r="ADN47" s="171"/>
      <c r="ADO47" s="171"/>
      <c r="ADP47" s="171"/>
      <c r="ADQ47" s="171"/>
      <c r="ADR47" s="171"/>
      <c r="ADS47" s="171"/>
      <c r="ADT47" s="171"/>
      <c r="ADU47" s="171"/>
      <c r="ADV47" s="171"/>
      <c r="ADW47" s="171"/>
      <c r="ADX47" s="171"/>
      <c r="ADY47" s="171"/>
      <c r="ADZ47" s="171"/>
      <c r="AEA47" s="171"/>
      <c r="AEB47" s="171"/>
      <c r="AEC47" s="171"/>
      <c r="AED47" s="171"/>
      <c r="AEE47" s="171"/>
      <c r="AEF47" s="171"/>
      <c r="AEG47" s="171"/>
      <c r="AEH47" s="171"/>
      <c r="AEI47" s="171"/>
      <c r="AEJ47" s="171"/>
      <c r="AEK47" s="171"/>
      <c r="AEL47" s="171"/>
      <c r="AEM47" s="171"/>
      <c r="AEN47" s="171"/>
      <c r="AEO47" s="171"/>
      <c r="AEP47" s="171"/>
      <c r="AEQ47" s="171"/>
      <c r="AER47" s="171"/>
      <c r="AES47" s="171"/>
      <c r="AET47" s="171"/>
      <c r="AEU47" s="171"/>
      <c r="AEV47" s="171"/>
      <c r="AEW47" s="171"/>
      <c r="AEX47" s="171"/>
      <c r="AEY47" s="171"/>
      <c r="AEZ47" s="171"/>
      <c r="AFA47" s="171"/>
      <c r="AFB47" s="171"/>
      <c r="AFC47" s="171"/>
      <c r="AFD47" s="171"/>
      <c r="AFE47" s="171"/>
      <c r="AFF47" s="171"/>
      <c r="AFG47" s="171"/>
      <c r="AFH47" s="171"/>
      <c r="AFI47" s="171"/>
      <c r="AFJ47" s="171"/>
      <c r="AFK47" s="171"/>
      <c r="AFL47" s="171"/>
      <c r="AFM47" s="171"/>
      <c r="AFN47" s="171"/>
      <c r="AFO47" s="171"/>
      <c r="AFP47" s="171"/>
      <c r="AFQ47" s="171"/>
      <c r="AFR47" s="171"/>
      <c r="AFS47" s="171"/>
      <c r="AFT47" s="171"/>
      <c r="AFU47" s="171"/>
      <c r="AFV47" s="171"/>
      <c r="AFW47" s="171"/>
      <c r="AFX47" s="171"/>
      <c r="AFY47" s="171"/>
      <c r="AFZ47" s="171"/>
      <c r="AGA47" s="171"/>
      <c r="AGB47" s="171"/>
      <c r="AGC47" s="171"/>
      <c r="AGD47" s="171"/>
      <c r="AGE47" s="171"/>
      <c r="AGF47" s="171"/>
      <c r="AGG47" s="171"/>
      <c r="AGH47" s="171"/>
      <c r="AGI47" s="171"/>
      <c r="AGJ47" s="171"/>
      <c r="AGK47" s="171"/>
      <c r="AGL47" s="171"/>
      <c r="AGM47" s="171"/>
      <c r="AGN47" s="171"/>
      <c r="AGO47" s="171"/>
      <c r="AGP47" s="171"/>
      <c r="AGQ47" s="171"/>
      <c r="AGR47" s="171"/>
      <c r="AGS47" s="171"/>
      <c r="AGT47" s="171"/>
      <c r="AGU47" s="171"/>
      <c r="AGV47" s="171"/>
      <c r="AGW47" s="171"/>
      <c r="AGX47" s="171"/>
      <c r="AGY47" s="171"/>
      <c r="AGZ47" s="171"/>
      <c r="AHA47" s="171"/>
      <c r="AHB47" s="171"/>
      <c r="AHC47" s="171"/>
      <c r="AHD47" s="171"/>
      <c r="AHE47" s="171"/>
      <c r="AHF47" s="171"/>
      <c r="AHG47" s="171"/>
      <c r="AHH47" s="171"/>
      <c r="AHI47" s="171"/>
      <c r="AHJ47" s="171"/>
      <c r="AHK47" s="171"/>
      <c r="AHL47" s="171"/>
      <c r="AHM47" s="171"/>
      <c r="AHN47" s="171"/>
      <c r="AHO47" s="171"/>
      <c r="AHP47" s="171"/>
      <c r="AHQ47" s="171"/>
      <c r="AHR47" s="171"/>
      <c r="AHS47" s="171"/>
      <c r="AHT47" s="171"/>
      <c r="AHU47" s="171"/>
      <c r="AHV47" s="171"/>
      <c r="AHW47" s="171"/>
      <c r="AHX47" s="171"/>
      <c r="AHY47" s="171"/>
      <c r="AHZ47" s="171"/>
      <c r="AIA47" s="171"/>
      <c r="AIB47" s="171"/>
      <c r="AIC47" s="171"/>
      <c r="AID47" s="171"/>
      <c r="AIE47" s="171"/>
      <c r="AIF47" s="171"/>
      <c r="AIG47" s="171"/>
      <c r="AIH47" s="171"/>
      <c r="AII47" s="171"/>
      <c r="AIJ47" s="171"/>
      <c r="AIK47" s="171"/>
      <c r="AIL47" s="171"/>
      <c r="AIM47" s="171"/>
      <c r="AIN47" s="171"/>
      <c r="AIO47" s="171"/>
      <c r="AIP47" s="171"/>
      <c r="AIQ47" s="171"/>
      <c r="AIR47" s="171"/>
      <c r="AIS47" s="171"/>
      <c r="AIT47" s="171"/>
      <c r="AIU47" s="171"/>
      <c r="AIV47" s="171"/>
      <c r="AIW47" s="171"/>
      <c r="AIX47" s="171"/>
      <c r="AIY47" s="171"/>
      <c r="AIZ47" s="171"/>
      <c r="AJA47" s="171"/>
      <c r="AJB47" s="171"/>
      <c r="AJC47" s="171"/>
      <c r="AJD47" s="171"/>
      <c r="AJE47" s="171"/>
      <c r="AJF47" s="171"/>
      <c r="AJG47" s="171"/>
      <c r="AJH47" s="171"/>
      <c r="AJI47" s="171"/>
      <c r="AJJ47" s="171"/>
      <c r="AJK47" s="171"/>
      <c r="AJL47" s="171"/>
      <c r="AJM47" s="171"/>
      <c r="AJN47" s="171"/>
      <c r="AJO47" s="171"/>
      <c r="AJP47" s="171"/>
      <c r="AJQ47" s="171"/>
      <c r="AJR47" s="171"/>
      <c r="AJS47" s="171"/>
      <c r="AJT47" s="171"/>
      <c r="AJU47" s="171"/>
      <c r="AJV47" s="171"/>
      <c r="AJW47" s="171"/>
      <c r="AJX47" s="171"/>
      <c r="AJY47" s="171"/>
      <c r="AJZ47" s="171"/>
      <c r="AKA47" s="171"/>
      <c r="AKB47" s="171"/>
      <c r="AKC47" s="171"/>
      <c r="AKD47" s="171"/>
      <c r="AKE47" s="171"/>
      <c r="AKF47" s="171"/>
      <c r="AKG47" s="171"/>
      <c r="AKH47" s="171"/>
      <c r="AKI47" s="171"/>
      <c r="AKJ47" s="171"/>
      <c r="AKK47" s="171"/>
      <c r="AKL47" s="171"/>
      <c r="AKM47" s="171"/>
      <c r="AKN47" s="171"/>
      <c r="AKO47" s="171"/>
      <c r="AKP47" s="171"/>
      <c r="AKQ47" s="171"/>
      <c r="AKR47" s="171"/>
      <c r="AKS47" s="171"/>
      <c r="AKT47" s="171"/>
      <c r="AKU47" s="171"/>
      <c r="AKV47" s="171"/>
      <c r="AKW47" s="171"/>
      <c r="AKX47" s="171"/>
      <c r="AKY47" s="171"/>
      <c r="AKZ47" s="171"/>
      <c r="ALA47" s="171"/>
      <c r="ALB47" s="171"/>
      <c r="ALC47" s="171"/>
      <c r="ALD47" s="171"/>
      <c r="ALE47" s="171"/>
      <c r="ALF47" s="171"/>
      <c r="ALG47" s="171"/>
      <c r="ALH47" s="171"/>
      <c r="ALI47" s="171"/>
      <c r="ALJ47" s="171"/>
      <c r="ALK47" s="171"/>
      <c r="ALL47" s="171"/>
      <c r="ALM47" s="171"/>
      <c r="ALN47" s="171"/>
      <c r="ALO47" s="171"/>
      <c r="ALP47" s="171"/>
      <c r="ALQ47" s="171"/>
      <c r="ALR47" s="171"/>
    </row>
    <row r="48" spans="1:1006">
      <c r="A48" s="196" t="s">
        <v>160</v>
      </c>
      <c r="B48" s="368" t="s">
        <v>161</v>
      </c>
      <c r="C48" s="368"/>
      <c r="D48" s="221">
        <f>'Anlage A2'!I22</f>
        <v>24</v>
      </c>
      <c r="E48" s="183">
        <f>G48/F48</f>
        <v>51699.680000000008</v>
      </c>
      <c r="F48" s="198">
        <f>F$12/D48</f>
        <v>4.166666666666667</v>
      </c>
      <c r="G48" s="183">
        <f>'Anlage A2'!J22</f>
        <v>215415.33333333337</v>
      </c>
      <c r="H48" s="183">
        <f>'Anlage A2'!K22</f>
        <v>6.0222346472835717</v>
      </c>
      <c r="BM48" s="171"/>
      <c r="BN48" s="171"/>
      <c r="BO48" s="171"/>
      <c r="BP48" s="171"/>
      <c r="BQ48" s="171"/>
      <c r="BR48" s="171"/>
      <c r="BS48" s="171"/>
      <c r="BT48" s="171"/>
      <c r="BU48" s="171"/>
      <c r="BV48" s="171"/>
      <c r="BW48" s="171"/>
      <c r="BX48" s="171"/>
      <c r="BY48" s="171"/>
      <c r="BZ48" s="171"/>
      <c r="CA48" s="171"/>
      <c r="CB48" s="171"/>
      <c r="CC48" s="171"/>
      <c r="CD48" s="171"/>
      <c r="CE48" s="171"/>
      <c r="CF48" s="171"/>
      <c r="CG48" s="171"/>
      <c r="CH48" s="171"/>
      <c r="CI48" s="171"/>
      <c r="CJ48" s="171"/>
      <c r="CK48" s="171"/>
      <c r="CL48" s="171"/>
      <c r="CM48" s="171"/>
      <c r="CN48" s="171"/>
      <c r="CO48" s="171"/>
      <c r="CP48" s="171"/>
      <c r="CQ48" s="171"/>
      <c r="CR48" s="171"/>
      <c r="CS48" s="171"/>
      <c r="CT48" s="171"/>
      <c r="CU48" s="171"/>
      <c r="CV48" s="171"/>
      <c r="CW48" s="171"/>
      <c r="CX48" s="171"/>
      <c r="CY48" s="171"/>
      <c r="CZ48" s="171"/>
      <c r="DA48" s="171"/>
      <c r="DB48" s="171"/>
      <c r="DC48" s="171"/>
      <c r="DD48" s="171"/>
      <c r="DE48" s="171"/>
      <c r="DF48" s="171"/>
      <c r="DG48" s="171"/>
      <c r="DH48" s="171"/>
      <c r="DI48" s="171"/>
      <c r="DJ48" s="171"/>
      <c r="DK48" s="171"/>
      <c r="DL48" s="171"/>
      <c r="DM48" s="171"/>
      <c r="DN48" s="171"/>
      <c r="DO48" s="171"/>
      <c r="DP48" s="171"/>
      <c r="DQ48" s="171"/>
      <c r="DR48" s="171"/>
      <c r="DS48" s="171"/>
      <c r="DT48" s="171"/>
      <c r="DU48" s="171"/>
      <c r="DV48" s="171"/>
      <c r="DW48" s="171"/>
      <c r="DX48" s="171"/>
      <c r="DY48" s="171"/>
      <c r="DZ48" s="171"/>
      <c r="EA48" s="171"/>
      <c r="EB48" s="171"/>
      <c r="EC48" s="171"/>
      <c r="ED48" s="171"/>
      <c r="EE48" s="171"/>
      <c r="EF48" s="171"/>
      <c r="EG48" s="171"/>
      <c r="EH48" s="171"/>
      <c r="EI48" s="171"/>
      <c r="EJ48" s="171"/>
      <c r="EK48" s="171"/>
      <c r="EL48" s="171"/>
      <c r="EM48" s="171"/>
      <c r="EN48" s="171"/>
      <c r="EO48" s="171"/>
      <c r="EP48" s="171"/>
      <c r="EQ48" s="171"/>
      <c r="ER48" s="171"/>
      <c r="ES48" s="171"/>
      <c r="ET48" s="171"/>
      <c r="EU48" s="171"/>
      <c r="EV48" s="171"/>
      <c r="EW48" s="171"/>
      <c r="EX48" s="171"/>
      <c r="EY48" s="171"/>
      <c r="EZ48" s="171"/>
      <c r="FA48" s="171"/>
      <c r="FB48" s="171"/>
      <c r="FC48" s="171"/>
      <c r="FD48" s="171"/>
      <c r="FE48" s="171"/>
      <c r="FF48" s="171"/>
      <c r="FG48" s="171"/>
      <c r="FH48" s="171"/>
      <c r="FI48" s="171"/>
      <c r="FJ48" s="171"/>
      <c r="FK48" s="171"/>
      <c r="FL48" s="171"/>
      <c r="FM48" s="171"/>
      <c r="FN48" s="171"/>
      <c r="FO48" s="171"/>
      <c r="FP48" s="171"/>
      <c r="FQ48" s="171"/>
      <c r="FR48" s="171"/>
      <c r="FS48" s="171"/>
      <c r="FT48" s="171"/>
      <c r="FU48" s="171"/>
      <c r="FV48" s="171"/>
      <c r="FW48" s="171"/>
      <c r="FX48" s="171"/>
      <c r="FY48" s="171"/>
      <c r="FZ48" s="171"/>
      <c r="GA48" s="171"/>
      <c r="GB48" s="171"/>
      <c r="GC48" s="171"/>
      <c r="GD48" s="171"/>
      <c r="GE48" s="171"/>
      <c r="GF48" s="171"/>
      <c r="GG48" s="171"/>
      <c r="GH48" s="171"/>
      <c r="GI48" s="171"/>
      <c r="GJ48" s="171"/>
      <c r="GK48" s="171"/>
      <c r="GL48" s="171"/>
      <c r="GM48" s="171"/>
      <c r="GN48" s="171"/>
      <c r="GO48" s="171"/>
      <c r="GP48" s="171"/>
      <c r="GQ48" s="171"/>
      <c r="GR48" s="171"/>
      <c r="GS48" s="171"/>
      <c r="GT48" s="171"/>
      <c r="GU48" s="171"/>
      <c r="GV48" s="171"/>
      <c r="GW48" s="171"/>
      <c r="GX48" s="171"/>
      <c r="GY48" s="171"/>
      <c r="GZ48" s="171"/>
      <c r="HA48" s="171"/>
      <c r="HB48" s="171"/>
      <c r="HC48" s="171"/>
      <c r="HD48" s="171"/>
      <c r="HE48" s="171"/>
      <c r="HF48" s="171"/>
      <c r="HG48" s="171"/>
      <c r="HH48" s="171"/>
      <c r="HI48" s="171"/>
      <c r="HJ48" s="171"/>
      <c r="HK48" s="171"/>
      <c r="HL48" s="171"/>
      <c r="HM48" s="171"/>
      <c r="HN48" s="171"/>
      <c r="HO48" s="171"/>
      <c r="HP48" s="171"/>
      <c r="HQ48" s="171"/>
      <c r="HR48" s="171"/>
      <c r="HS48" s="171"/>
      <c r="HT48" s="171"/>
      <c r="HU48" s="171"/>
      <c r="HV48" s="171"/>
      <c r="HW48" s="171"/>
      <c r="HX48" s="171"/>
      <c r="HY48" s="171"/>
      <c r="HZ48" s="171"/>
      <c r="IA48" s="171"/>
      <c r="IB48" s="171"/>
      <c r="IC48" s="171"/>
      <c r="ID48" s="171"/>
      <c r="IE48" s="171"/>
      <c r="IF48" s="171"/>
      <c r="IG48" s="171"/>
      <c r="IH48" s="171"/>
      <c r="II48" s="171"/>
      <c r="IJ48" s="171"/>
      <c r="IK48" s="171"/>
      <c r="IL48" s="171"/>
      <c r="IM48" s="171"/>
      <c r="IN48" s="171"/>
      <c r="IO48" s="171"/>
      <c r="IP48" s="171"/>
      <c r="IQ48" s="171"/>
      <c r="IR48" s="171"/>
      <c r="IS48" s="171"/>
      <c r="IT48" s="171"/>
      <c r="IU48" s="171"/>
      <c r="IV48" s="171"/>
      <c r="IW48" s="171"/>
      <c r="IX48" s="171"/>
      <c r="IY48" s="171"/>
      <c r="IZ48" s="171"/>
      <c r="JA48" s="171"/>
      <c r="JB48" s="171"/>
      <c r="JC48" s="171"/>
      <c r="JD48" s="171"/>
      <c r="JE48" s="171"/>
      <c r="JF48" s="171"/>
      <c r="JG48" s="171"/>
      <c r="JH48" s="171"/>
      <c r="JI48" s="171"/>
      <c r="JJ48" s="171"/>
      <c r="JK48" s="171"/>
      <c r="JL48" s="171"/>
      <c r="JM48" s="171"/>
      <c r="JN48" s="171"/>
      <c r="JO48" s="171"/>
      <c r="JP48" s="171"/>
      <c r="JQ48" s="171"/>
      <c r="JR48" s="171"/>
      <c r="JS48" s="171"/>
      <c r="JT48" s="171"/>
      <c r="JU48" s="171"/>
      <c r="JV48" s="171"/>
      <c r="JW48" s="171"/>
      <c r="JX48" s="171"/>
      <c r="JY48" s="171"/>
      <c r="JZ48" s="171"/>
      <c r="KA48" s="171"/>
      <c r="KB48" s="171"/>
      <c r="KC48" s="171"/>
      <c r="KD48" s="171"/>
      <c r="KE48" s="171"/>
      <c r="KF48" s="171"/>
      <c r="KG48" s="171"/>
      <c r="KH48" s="171"/>
      <c r="KI48" s="171"/>
      <c r="KJ48" s="171"/>
      <c r="KK48" s="171"/>
      <c r="KL48" s="171"/>
      <c r="KM48" s="171"/>
      <c r="KN48" s="171"/>
      <c r="KO48" s="171"/>
      <c r="KP48" s="171"/>
      <c r="KQ48" s="171"/>
      <c r="KR48" s="171"/>
      <c r="KS48" s="171"/>
      <c r="KT48" s="171"/>
      <c r="KU48" s="171"/>
      <c r="KV48" s="171"/>
      <c r="KW48" s="171"/>
      <c r="KX48" s="171"/>
      <c r="KY48" s="171"/>
      <c r="KZ48" s="171"/>
      <c r="LA48" s="171"/>
      <c r="LB48" s="171"/>
      <c r="LC48" s="171"/>
      <c r="LD48" s="171"/>
      <c r="LE48" s="171"/>
      <c r="LF48" s="171"/>
      <c r="LG48" s="171"/>
      <c r="LH48" s="171"/>
      <c r="LI48" s="171"/>
      <c r="LJ48" s="171"/>
      <c r="LK48" s="171"/>
      <c r="LL48" s="171"/>
      <c r="LM48" s="171"/>
      <c r="LN48" s="171"/>
      <c r="LO48" s="171"/>
      <c r="LP48" s="171"/>
      <c r="LQ48" s="171"/>
      <c r="LR48" s="171"/>
      <c r="LS48" s="171"/>
      <c r="LT48" s="171"/>
      <c r="LU48" s="171"/>
      <c r="LV48" s="171"/>
      <c r="LW48" s="171"/>
      <c r="LX48" s="171"/>
      <c r="LY48" s="171"/>
      <c r="LZ48" s="171"/>
      <c r="MA48" s="171"/>
      <c r="MB48" s="171"/>
      <c r="MC48" s="171"/>
      <c r="MD48" s="171"/>
      <c r="ME48" s="171"/>
      <c r="MF48" s="171"/>
      <c r="MG48" s="171"/>
      <c r="MH48" s="171"/>
      <c r="MI48" s="171"/>
      <c r="MJ48" s="171"/>
      <c r="MK48" s="171"/>
      <c r="ML48" s="171"/>
      <c r="MM48" s="171"/>
      <c r="MN48" s="171"/>
      <c r="MO48" s="171"/>
      <c r="MP48" s="171"/>
      <c r="MQ48" s="171"/>
      <c r="MR48" s="171"/>
      <c r="MS48" s="171"/>
      <c r="MT48" s="171"/>
      <c r="MU48" s="171"/>
      <c r="MV48" s="171"/>
      <c r="MW48" s="171"/>
      <c r="MX48" s="171"/>
      <c r="MY48" s="171"/>
      <c r="MZ48" s="171"/>
      <c r="NA48" s="171"/>
      <c r="NB48" s="171"/>
      <c r="NC48" s="171"/>
      <c r="ND48" s="171"/>
      <c r="NE48" s="171"/>
      <c r="NF48" s="171"/>
      <c r="NG48" s="171"/>
      <c r="NH48" s="171"/>
      <c r="NI48" s="171"/>
      <c r="NJ48" s="171"/>
      <c r="NK48" s="171"/>
      <c r="NL48" s="171"/>
      <c r="NM48" s="171"/>
      <c r="NN48" s="171"/>
      <c r="NO48" s="171"/>
      <c r="NP48" s="171"/>
      <c r="NQ48" s="171"/>
      <c r="NR48" s="171"/>
      <c r="NS48" s="171"/>
      <c r="NT48" s="171"/>
      <c r="NU48" s="171"/>
      <c r="NV48" s="171"/>
      <c r="NW48" s="171"/>
      <c r="NX48" s="171"/>
      <c r="NY48" s="171"/>
      <c r="NZ48" s="171"/>
      <c r="OA48" s="171"/>
      <c r="OB48" s="171"/>
      <c r="OC48" s="171"/>
      <c r="OD48" s="171"/>
      <c r="OE48" s="171"/>
      <c r="OF48" s="171"/>
      <c r="OG48" s="171"/>
      <c r="OH48" s="171"/>
      <c r="OI48" s="171"/>
      <c r="OJ48" s="171"/>
      <c r="OK48" s="171"/>
      <c r="OL48" s="171"/>
      <c r="OM48" s="171"/>
      <c r="ON48" s="171"/>
      <c r="OO48" s="171"/>
      <c r="OP48" s="171"/>
      <c r="OQ48" s="171"/>
      <c r="OR48" s="171"/>
      <c r="OS48" s="171"/>
      <c r="OT48" s="171"/>
      <c r="OU48" s="171"/>
      <c r="OV48" s="171"/>
      <c r="OW48" s="171"/>
      <c r="OX48" s="171"/>
      <c r="OY48" s="171"/>
      <c r="OZ48" s="171"/>
      <c r="PA48" s="171"/>
      <c r="PB48" s="171"/>
      <c r="PC48" s="171"/>
      <c r="PD48" s="171"/>
      <c r="PE48" s="171"/>
      <c r="PF48" s="171"/>
      <c r="PG48" s="171"/>
      <c r="PH48" s="171"/>
      <c r="PI48" s="171"/>
      <c r="PJ48" s="171"/>
      <c r="PK48" s="171"/>
      <c r="PL48" s="171"/>
      <c r="PM48" s="171"/>
      <c r="PN48" s="171"/>
      <c r="PO48" s="171"/>
      <c r="PP48" s="171"/>
      <c r="PQ48" s="171"/>
      <c r="PR48" s="171"/>
      <c r="PS48" s="171"/>
      <c r="PT48" s="171"/>
      <c r="PU48" s="171"/>
      <c r="PV48" s="171"/>
      <c r="PW48" s="171"/>
      <c r="PX48" s="171"/>
      <c r="PY48" s="171"/>
      <c r="PZ48" s="171"/>
      <c r="QA48" s="171"/>
      <c r="QB48" s="171"/>
      <c r="QC48" s="171"/>
      <c r="QD48" s="171"/>
      <c r="QE48" s="171"/>
      <c r="QF48" s="171"/>
      <c r="QG48" s="171"/>
      <c r="QH48" s="171"/>
      <c r="QI48" s="171"/>
      <c r="QJ48" s="171"/>
      <c r="QK48" s="171"/>
      <c r="QL48" s="171"/>
      <c r="QM48" s="171"/>
      <c r="QN48" s="171"/>
      <c r="QO48" s="171"/>
      <c r="QP48" s="171"/>
      <c r="QQ48" s="171"/>
      <c r="QR48" s="171"/>
      <c r="QS48" s="171"/>
      <c r="QT48" s="171"/>
      <c r="QU48" s="171"/>
      <c r="QV48" s="171"/>
      <c r="QW48" s="171"/>
      <c r="QX48" s="171"/>
      <c r="QY48" s="171"/>
      <c r="QZ48" s="171"/>
      <c r="RA48" s="171"/>
      <c r="RB48" s="171"/>
      <c r="RC48" s="171"/>
      <c r="RD48" s="171"/>
      <c r="RE48" s="171"/>
      <c r="RF48" s="171"/>
      <c r="RG48" s="171"/>
      <c r="RH48" s="171"/>
      <c r="RI48" s="171"/>
      <c r="RJ48" s="171"/>
      <c r="RK48" s="171"/>
      <c r="RL48" s="171"/>
      <c r="RM48" s="171"/>
      <c r="RN48" s="171"/>
      <c r="RO48" s="171"/>
      <c r="RP48" s="171"/>
      <c r="RQ48" s="171"/>
      <c r="RR48" s="171"/>
      <c r="RS48" s="171"/>
      <c r="RT48" s="171"/>
      <c r="RU48" s="171"/>
      <c r="RV48" s="171"/>
      <c r="RW48" s="171"/>
      <c r="RX48" s="171"/>
      <c r="RY48" s="171"/>
      <c r="RZ48" s="171"/>
      <c r="SA48" s="171"/>
      <c r="SB48" s="171"/>
      <c r="SC48" s="171"/>
      <c r="SD48" s="171"/>
      <c r="SE48" s="171"/>
      <c r="SF48" s="171"/>
      <c r="SG48" s="171"/>
      <c r="SH48" s="171"/>
      <c r="SI48" s="171"/>
      <c r="SJ48" s="171"/>
      <c r="SK48" s="171"/>
      <c r="SL48" s="171"/>
      <c r="SM48" s="171"/>
      <c r="SN48" s="171"/>
      <c r="SO48" s="171"/>
      <c r="SP48" s="171"/>
      <c r="SQ48" s="171"/>
      <c r="SR48" s="171"/>
      <c r="SS48" s="171"/>
      <c r="ST48" s="171"/>
      <c r="SU48" s="171"/>
      <c r="SV48" s="171"/>
      <c r="SW48" s="171"/>
      <c r="SX48" s="171"/>
      <c r="SY48" s="171"/>
      <c r="SZ48" s="171"/>
      <c r="TA48" s="171"/>
      <c r="TB48" s="171"/>
      <c r="TC48" s="171"/>
      <c r="TD48" s="171"/>
      <c r="TE48" s="171"/>
      <c r="TF48" s="171"/>
      <c r="TG48" s="171"/>
      <c r="TH48" s="171"/>
      <c r="TI48" s="171"/>
      <c r="TJ48" s="171"/>
      <c r="TK48" s="171"/>
      <c r="TL48" s="171"/>
      <c r="TM48" s="171"/>
      <c r="TN48" s="171"/>
      <c r="TO48" s="171"/>
      <c r="TP48" s="171"/>
      <c r="TQ48" s="171"/>
      <c r="TR48" s="171"/>
      <c r="TS48" s="171"/>
      <c r="TT48" s="171"/>
      <c r="TU48" s="171"/>
      <c r="TV48" s="171"/>
      <c r="TW48" s="171"/>
      <c r="TX48" s="171"/>
      <c r="TY48" s="171"/>
      <c r="TZ48" s="171"/>
      <c r="UA48" s="171"/>
      <c r="UB48" s="171"/>
      <c r="UC48" s="171"/>
      <c r="UD48" s="171"/>
      <c r="UE48" s="171"/>
      <c r="UF48" s="171"/>
      <c r="UG48" s="171"/>
      <c r="UH48" s="171"/>
      <c r="UI48" s="171"/>
      <c r="UJ48" s="171"/>
      <c r="UK48" s="171"/>
      <c r="UL48" s="171"/>
      <c r="UM48" s="171"/>
      <c r="UN48" s="171"/>
      <c r="UO48" s="171"/>
      <c r="UP48" s="171"/>
      <c r="UQ48" s="171"/>
      <c r="UR48" s="171"/>
      <c r="US48" s="171"/>
      <c r="UT48" s="171"/>
      <c r="UU48" s="171"/>
      <c r="UV48" s="171"/>
      <c r="UW48" s="171"/>
      <c r="UX48" s="171"/>
      <c r="UY48" s="171"/>
      <c r="UZ48" s="171"/>
      <c r="VA48" s="171"/>
      <c r="VB48" s="171"/>
      <c r="VC48" s="171"/>
      <c r="VD48" s="171"/>
      <c r="VE48" s="171"/>
      <c r="VF48" s="171"/>
      <c r="VG48" s="171"/>
      <c r="VH48" s="171"/>
      <c r="VI48" s="171"/>
      <c r="VJ48" s="171"/>
      <c r="VK48" s="171"/>
      <c r="VL48" s="171"/>
      <c r="VM48" s="171"/>
      <c r="VN48" s="171"/>
      <c r="VO48" s="171"/>
      <c r="VP48" s="171"/>
      <c r="VQ48" s="171"/>
      <c r="VR48" s="171"/>
      <c r="VS48" s="171"/>
      <c r="VT48" s="171"/>
      <c r="VU48" s="171"/>
      <c r="VV48" s="171"/>
      <c r="VW48" s="171"/>
      <c r="VX48" s="171"/>
      <c r="VY48" s="171"/>
      <c r="VZ48" s="171"/>
      <c r="WA48" s="171"/>
      <c r="WB48" s="171"/>
      <c r="WC48" s="171"/>
      <c r="WD48" s="171"/>
      <c r="WE48" s="171"/>
      <c r="WF48" s="171"/>
      <c r="WG48" s="171"/>
      <c r="WH48" s="171"/>
      <c r="WI48" s="171"/>
      <c r="WJ48" s="171"/>
      <c r="WK48" s="171"/>
      <c r="WL48" s="171"/>
      <c r="WM48" s="171"/>
      <c r="WN48" s="171"/>
      <c r="WO48" s="171"/>
      <c r="WP48" s="171"/>
      <c r="WQ48" s="171"/>
      <c r="WR48" s="171"/>
      <c r="WS48" s="171"/>
      <c r="WT48" s="171"/>
      <c r="WU48" s="171"/>
      <c r="WV48" s="171"/>
      <c r="WW48" s="171"/>
      <c r="WX48" s="171"/>
      <c r="WY48" s="171"/>
      <c r="WZ48" s="171"/>
      <c r="XA48" s="171"/>
      <c r="XB48" s="171"/>
      <c r="XC48" s="171"/>
      <c r="XD48" s="171"/>
      <c r="XE48" s="171"/>
      <c r="XF48" s="171"/>
      <c r="XG48" s="171"/>
      <c r="XH48" s="171"/>
      <c r="XI48" s="171"/>
      <c r="XJ48" s="171"/>
      <c r="XK48" s="171"/>
      <c r="XL48" s="171"/>
      <c r="XM48" s="171"/>
      <c r="XN48" s="171"/>
      <c r="XO48" s="171"/>
      <c r="XP48" s="171"/>
      <c r="XQ48" s="171"/>
      <c r="XR48" s="171"/>
      <c r="XS48" s="171"/>
      <c r="XT48" s="171"/>
      <c r="XU48" s="171"/>
      <c r="XV48" s="171"/>
      <c r="XW48" s="171"/>
      <c r="XX48" s="171"/>
      <c r="XY48" s="171"/>
      <c r="XZ48" s="171"/>
      <c r="YA48" s="171"/>
      <c r="YB48" s="171"/>
      <c r="YC48" s="171"/>
      <c r="YD48" s="171"/>
      <c r="YE48" s="171"/>
      <c r="YF48" s="171"/>
      <c r="YG48" s="171"/>
      <c r="YH48" s="171"/>
      <c r="YI48" s="171"/>
      <c r="YJ48" s="171"/>
      <c r="YK48" s="171"/>
      <c r="YL48" s="171"/>
      <c r="YM48" s="171"/>
      <c r="YN48" s="171"/>
      <c r="YO48" s="171"/>
      <c r="YP48" s="171"/>
      <c r="YQ48" s="171"/>
      <c r="YR48" s="171"/>
      <c r="YS48" s="171"/>
      <c r="YT48" s="171"/>
      <c r="YU48" s="171"/>
      <c r="YV48" s="171"/>
      <c r="YW48" s="171"/>
      <c r="YX48" s="171"/>
      <c r="YY48" s="171"/>
      <c r="YZ48" s="171"/>
      <c r="ZA48" s="171"/>
      <c r="ZB48" s="171"/>
      <c r="ZC48" s="171"/>
      <c r="ZD48" s="171"/>
      <c r="ZE48" s="171"/>
      <c r="ZF48" s="171"/>
      <c r="ZG48" s="171"/>
      <c r="ZH48" s="171"/>
      <c r="ZI48" s="171"/>
      <c r="ZJ48" s="171"/>
      <c r="ZK48" s="171"/>
      <c r="ZL48" s="171"/>
      <c r="ZM48" s="171"/>
      <c r="ZN48" s="171"/>
      <c r="ZO48" s="171"/>
      <c r="ZP48" s="171"/>
      <c r="ZQ48" s="171"/>
      <c r="ZR48" s="171"/>
      <c r="ZS48" s="171"/>
      <c r="ZT48" s="171"/>
      <c r="ZU48" s="171"/>
      <c r="ZV48" s="171"/>
      <c r="ZW48" s="171"/>
      <c r="ZX48" s="171"/>
      <c r="ZY48" s="171"/>
      <c r="ZZ48" s="171"/>
      <c r="AAA48" s="171"/>
      <c r="AAB48" s="171"/>
      <c r="AAC48" s="171"/>
      <c r="AAD48" s="171"/>
      <c r="AAE48" s="171"/>
      <c r="AAF48" s="171"/>
      <c r="AAG48" s="171"/>
      <c r="AAH48" s="171"/>
      <c r="AAI48" s="171"/>
      <c r="AAJ48" s="171"/>
      <c r="AAK48" s="171"/>
      <c r="AAL48" s="171"/>
      <c r="AAM48" s="171"/>
      <c r="AAN48" s="171"/>
      <c r="AAO48" s="171"/>
      <c r="AAP48" s="171"/>
      <c r="AAQ48" s="171"/>
      <c r="AAR48" s="171"/>
      <c r="AAS48" s="171"/>
      <c r="AAT48" s="171"/>
      <c r="AAU48" s="171"/>
      <c r="AAV48" s="171"/>
      <c r="AAW48" s="171"/>
      <c r="AAX48" s="171"/>
      <c r="AAY48" s="171"/>
      <c r="AAZ48" s="171"/>
      <c r="ABA48" s="171"/>
      <c r="ABB48" s="171"/>
      <c r="ABC48" s="171"/>
      <c r="ABD48" s="171"/>
      <c r="ABE48" s="171"/>
      <c r="ABF48" s="171"/>
      <c r="ABG48" s="171"/>
      <c r="ABH48" s="171"/>
      <c r="ABI48" s="171"/>
      <c r="ABJ48" s="171"/>
      <c r="ABK48" s="171"/>
      <c r="ABL48" s="171"/>
      <c r="ABM48" s="171"/>
      <c r="ABN48" s="171"/>
      <c r="ABO48" s="171"/>
      <c r="ABP48" s="171"/>
      <c r="ABQ48" s="171"/>
      <c r="ABR48" s="171"/>
      <c r="ABS48" s="171"/>
      <c r="ABT48" s="171"/>
      <c r="ABU48" s="171"/>
      <c r="ABV48" s="171"/>
      <c r="ABW48" s="171"/>
      <c r="ABX48" s="171"/>
      <c r="ABY48" s="171"/>
      <c r="ABZ48" s="171"/>
      <c r="ACA48" s="171"/>
      <c r="ACB48" s="171"/>
      <c r="ACC48" s="171"/>
      <c r="ACD48" s="171"/>
      <c r="ACE48" s="171"/>
      <c r="ACF48" s="171"/>
      <c r="ACG48" s="171"/>
      <c r="ACH48" s="171"/>
      <c r="ACI48" s="171"/>
      <c r="ACJ48" s="171"/>
      <c r="ACK48" s="171"/>
      <c r="ACL48" s="171"/>
      <c r="ACM48" s="171"/>
      <c r="ACN48" s="171"/>
      <c r="ACO48" s="171"/>
      <c r="ACP48" s="171"/>
      <c r="ACQ48" s="171"/>
      <c r="ACR48" s="171"/>
      <c r="ACS48" s="171"/>
      <c r="ACT48" s="171"/>
      <c r="ACU48" s="171"/>
      <c r="ACV48" s="171"/>
      <c r="ACW48" s="171"/>
      <c r="ACX48" s="171"/>
      <c r="ACY48" s="171"/>
      <c r="ACZ48" s="171"/>
      <c r="ADA48" s="171"/>
      <c r="ADB48" s="171"/>
      <c r="ADC48" s="171"/>
      <c r="ADD48" s="171"/>
      <c r="ADE48" s="171"/>
      <c r="ADF48" s="171"/>
      <c r="ADG48" s="171"/>
      <c r="ADH48" s="171"/>
      <c r="ADI48" s="171"/>
      <c r="ADJ48" s="171"/>
      <c r="ADK48" s="171"/>
      <c r="ADL48" s="171"/>
      <c r="ADM48" s="171"/>
      <c r="ADN48" s="171"/>
      <c r="ADO48" s="171"/>
      <c r="ADP48" s="171"/>
      <c r="ADQ48" s="171"/>
      <c r="ADR48" s="171"/>
      <c r="ADS48" s="171"/>
      <c r="ADT48" s="171"/>
      <c r="ADU48" s="171"/>
      <c r="ADV48" s="171"/>
      <c r="ADW48" s="171"/>
      <c r="ADX48" s="171"/>
      <c r="ADY48" s="171"/>
      <c r="ADZ48" s="171"/>
      <c r="AEA48" s="171"/>
      <c r="AEB48" s="171"/>
      <c r="AEC48" s="171"/>
      <c r="AED48" s="171"/>
      <c r="AEE48" s="171"/>
      <c r="AEF48" s="171"/>
      <c r="AEG48" s="171"/>
      <c r="AEH48" s="171"/>
      <c r="AEI48" s="171"/>
      <c r="AEJ48" s="171"/>
      <c r="AEK48" s="171"/>
      <c r="AEL48" s="171"/>
      <c r="AEM48" s="171"/>
      <c r="AEN48" s="171"/>
      <c r="AEO48" s="171"/>
      <c r="AEP48" s="171"/>
      <c r="AEQ48" s="171"/>
      <c r="AER48" s="171"/>
      <c r="AES48" s="171"/>
      <c r="AET48" s="171"/>
      <c r="AEU48" s="171"/>
      <c r="AEV48" s="171"/>
      <c r="AEW48" s="171"/>
      <c r="AEX48" s="171"/>
      <c r="AEY48" s="171"/>
      <c r="AEZ48" s="171"/>
      <c r="AFA48" s="171"/>
      <c r="AFB48" s="171"/>
      <c r="AFC48" s="171"/>
      <c r="AFD48" s="171"/>
      <c r="AFE48" s="171"/>
      <c r="AFF48" s="171"/>
      <c r="AFG48" s="171"/>
      <c r="AFH48" s="171"/>
      <c r="AFI48" s="171"/>
      <c r="AFJ48" s="171"/>
      <c r="AFK48" s="171"/>
      <c r="AFL48" s="171"/>
      <c r="AFM48" s="171"/>
      <c r="AFN48" s="171"/>
      <c r="AFO48" s="171"/>
      <c r="AFP48" s="171"/>
      <c r="AFQ48" s="171"/>
      <c r="AFR48" s="171"/>
      <c r="AFS48" s="171"/>
      <c r="AFT48" s="171"/>
      <c r="AFU48" s="171"/>
      <c r="AFV48" s="171"/>
      <c r="AFW48" s="171"/>
      <c r="AFX48" s="171"/>
      <c r="AFY48" s="171"/>
      <c r="AFZ48" s="171"/>
      <c r="AGA48" s="171"/>
      <c r="AGB48" s="171"/>
      <c r="AGC48" s="171"/>
      <c r="AGD48" s="171"/>
      <c r="AGE48" s="171"/>
      <c r="AGF48" s="171"/>
      <c r="AGG48" s="171"/>
      <c r="AGH48" s="171"/>
      <c r="AGI48" s="171"/>
      <c r="AGJ48" s="171"/>
      <c r="AGK48" s="171"/>
      <c r="AGL48" s="171"/>
      <c r="AGM48" s="171"/>
      <c r="AGN48" s="171"/>
      <c r="AGO48" s="171"/>
      <c r="AGP48" s="171"/>
      <c r="AGQ48" s="171"/>
      <c r="AGR48" s="171"/>
      <c r="AGS48" s="171"/>
      <c r="AGT48" s="171"/>
      <c r="AGU48" s="171"/>
      <c r="AGV48" s="171"/>
      <c r="AGW48" s="171"/>
      <c r="AGX48" s="171"/>
      <c r="AGY48" s="171"/>
      <c r="AGZ48" s="171"/>
      <c r="AHA48" s="171"/>
      <c r="AHB48" s="171"/>
      <c r="AHC48" s="171"/>
      <c r="AHD48" s="171"/>
      <c r="AHE48" s="171"/>
      <c r="AHF48" s="171"/>
      <c r="AHG48" s="171"/>
      <c r="AHH48" s="171"/>
      <c r="AHI48" s="171"/>
      <c r="AHJ48" s="171"/>
      <c r="AHK48" s="171"/>
      <c r="AHL48" s="171"/>
      <c r="AHM48" s="171"/>
      <c r="AHN48" s="171"/>
      <c r="AHO48" s="171"/>
      <c r="AHP48" s="171"/>
      <c r="AHQ48" s="171"/>
      <c r="AHR48" s="171"/>
      <c r="AHS48" s="171"/>
      <c r="AHT48" s="171"/>
      <c r="AHU48" s="171"/>
      <c r="AHV48" s="171"/>
      <c r="AHW48" s="171"/>
      <c r="AHX48" s="171"/>
      <c r="AHY48" s="171"/>
      <c r="AHZ48" s="171"/>
      <c r="AIA48" s="171"/>
      <c r="AIB48" s="171"/>
      <c r="AIC48" s="171"/>
      <c r="AID48" s="171"/>
      <c r="AIE48" s="171"/>
      <c r="AIF48" s="171"/>
      <c r="AIG48" s="171"/>
      <c r="AIH48" s="171"/>
      <c r="AII48" s="171"/>
      <c r="AIJ48" s="171"/>
      <c r="AIK48" s="171"/>
      <c r="AIL48" s="171"/>
      <c r="AIM48" s="171"/>
      <c r="AIN48" s="171"/>
      <c r="AIO48" s="171"/>
      <c r="AIP48" s="171"/>
      <c r="AIQ48" s="171"/>
      <c r="AIR48" s="171"/>
      <c r="AIS48" s="171"/>
      <c r="AIT48" s="171"/>
      <c r="AIU48" s="171"/>
      <c r="AIV48" s="171"/>
      <c r="AIW48" s="171"/>
      <c r="AIX48" s="171"/>
      <c r="AIY48" s="171"/>
      <c r="AIZ48" s="171"/>
      <c r="AJA48" s="171"/>
      <c r="AJB48" s="171"/>
      <c r="AJC48" s="171"/>
      <c r="AJD48" s="171"/>
      <c r="AJE48" s="171"/>
      <c r="AJF48" s="171"/>
      <c r="AJG48" s="171"/>
      <c r="AJH48" s="171"/>
      <c r="AJI48" s="171"/>
      <c r="AJJ48" s="171"/>
      <c r="AJK48" s="171"/>
      <c r="AJL48" s="171"/>
      <c r="AJM48" s="171"/>
      <c r="AJN48" s="171"/>
      <c r="AJO48" s="171"/>
      <c r="AJP48" s="171"/>
      <c r="AJQ48" s="171"/>
      <c r="AJR48" s="171"/>
      <c r="AJS48" s="171"/>
      <c r="AJT48" s="171"/>
      <c r="AJU48" s="171"/>
      <c r="AJV48" s="171"/>
      <c r="AJW48" s="171"/>
      <c r="AJX48" s="171"/>
      <c r="AJY48" s="171"/>
      <c r="AJZ48" s="171"/>
      <c r="AKA48" s="171"/>
      <c r="AKB48" s="171"/>
      <c r="AKC48" s="171"/>
      <c r="AKD48" s="171"/>
      <c r="AKE48" s="171"/>
      <c r="AKF48" s="171"/>
      <c r="AKG48" s="171"/>
      <c r="AKH48" s="171"/>
      <c r="AKI48" s="171"/>
      <c r="AKJ48" s="171"/>
      <c r="AKK48" s="171"/>
      <c r="AKL48" s="171"/>
      <c r="AKM48" s="171"/>
      <c r="AKN48" s="171"/>
      <c r="AKO48" s="171"/>
      <c r="AKP48" s="171"/>
      <c r="AKQ48" s="171"/>
      <c r="AKR48" s="171"/>
      <c r="AKS48" s="171"/>
      <c r="AKT48" s="171"/>
      <c r="AKU48" s="171"/>
      <c r="AKV48" s="171"/>
      <c r="AKW48" s="171"/>
      <c r="AKX48" s="171"/>
      <c r="AKY48" s="171"/>
      <c r="AKZ48" s="171"/>
      <c r="ALA48" s="171"/>
      <c r="ALB48" s="171"/>
      <c r="ALC48" s="171"/>
      <c r="ALD48" s="171"/>
      <c r="ALE48" s="171"/>
      <c r="ALF48" s="171"/>
      <c r="ALG48" s="171"/>
      <c r="ALH48" s="171"/>
      <c r="ALI48" s="171"/>
      <c r="ALJ48" s="171"/>
      <c r="ALK48" s="171"/>
      <c r="ALL48" s="171"/>
      <c r="ALM48" s="171"/>
      <c r="ALN48" s="171"/>
      <c r="ALO48" s="171"/>
      <c r="ALP48" s="171"/>
      <c r="ALQ48" s="171"/>
      <c r="ALR48" s="171"/>
    </row>
    <row r="49" spans="1:1006">
      <c r="A49" s="196" t="s">
        <v>162</v>
      </c>
      <c r="B49" s="368" t="s">
        <v>163</v>
      </c>
      <c r="C49" s="368"/>
      <c r="D49" s="221">
        <f>'Anlage A2'!I23</f>
        <v>6</v>
      </c>
      <c r="E49" s="183">
        <f>G49/F49</f>
        <v>32338.639999999999</v>
      </c>
      <c r="F49" s="198">
        <f>F$12/D49</f>
        <v>16.666666666666668</v>
      </c>
      <c r="G49" s="183">
        <f>'Anlage A2'!J23</f>
        <v>538977.33333333337</v>
      </c>
      <c r="H49" s="183">
        <f>'Anlage A2'!K23</f>
        <v>15.067859472556147</v>
      </c>
      <c r="BM49" s="171"/>
      <c r="BN49" s="171"/>
      <c r="BO49" s="171"/>
      <c r="BP49" s="171"/>
      <c r="BQ49" s="171"/>
      <c r="BR49" s="171"/>
      <c r="BS49" s="171"/>
      <c r="BT49" s="171"/>
      <c r="BU49" s="171"/>
      <c r="BV49" s="171"/>
      <c r="BW49" s="171"/>
      <c r="BX49" s="171"/>
      <c r="BY49" s="171"/>
      <c r="BZ49" s="171"/>
      <c r="CA49" s="171"/>
      <c r="CB49" s="171"/>
      <c r="CC49" s="171"/>
      <c r="CD49" s="171"/>
      <c r="CE49" s="171"/>
      <c r="CF49" s="171"/>
      <c r="CG49" s="171"/>
      <c r="CH49" s="171"/>
      <c r="CI49" s="171"/>
      <c r="CJ49" s="171"/>
      <c r="CK49" s="171"/>
      <c r="CL49" s="171"/>
      <c r="CM49" s="171"/>
      <c r="CN49" s="171"/>
      <c r="CO49" s="171"/>
      <c r="CP49" s="171"/>
      <c r="CQ49" s="171"/>
      <c r="CR49" s="171"/>
      <c r="CS49" s="171"/>
      <c r="CT49" s="171"/>
      <c r="CU49" s="171"/>
      <c r="CV49" s="171"/>
      <c r="CW49" s="171"/>
      <c r="CX49" s="171"/>
      <c r="CY49" s="171"/>
      <c r="CZ49" s="171"/>
      <c r="DA49" s="171"/>
      <c r="DB49" s="171"/>
      <c r="DC49" s="171"/>
      <c r="DD49" s="171"/>
      <c r="DE49" s="171"/>
      <c r="DF49" s="171"/>
      <c r="DG49" s="171"/>
      <c r="DH49" s="171"/>
      <c r="DI49" s="171"/>
      <c r="DJ49" s="171"/>
      <c r="DK49" s="171"/>
      <c r="DL49" s="171"/>
      <c r="DM49" s="171"/>
      <c r="DN49" s="171"/>
      <c r="DO49" s="171"/>
      <c r="DP49" s="171"/>
      <c r="DQ49" s="171"/>
      <c r="DR49" s="171"/>
      <c r="DS49" s="171"/>
      <c r="DT49" s="171"/>
      <c r="DU49" s="171"/>
      <c r="DV49" s="171"/>
      <c r="DW49" s="171"/>
      <c r="DX49" s="171"/>
      <c r="DY49" s="171"/>
      <c r="DZ49" s="171"/>
      <c r="EA49" s="171"/>
      <c r="EB49" s="171"/>
      <c r="EC49" s="171"/>
      <c r="ED49" s="171"/>
      <c r="EE49" s="171"/>
      <c r="EF49" s="171"/>
      <c r="EG49" s="171"/>
      <c r="EH49" s="171"/>
      <c r="EI49" s="171"/>
      <c r="EJ49" s="171"/>
      <c r="EK49" s="171"/>
      <c r="EL49" s="171"/>
      <c r="EM49" s="171"/>
      <c r="EN49" s="171"/>
      <c r="EO49" s="171"/>
      <c r="EP49" s="171"/>
      <c r="EQ49" s="171"/>
      <c r="ER49" s="171"/>
      <c r="ES49" s="171"/>
      <c r="ET49" s="171"/>
      <c r="EU49" s="171"/>
      <c r="EV49" s="171"/>
      <c r="EW49" s="171"/>
      <c r="EX49" s="171"/>
      <c r="EY49" s="171"/>
      <c r="EZ49" s="171"/>
      <c r="FA49" s="171"/>
      <c r="FB49" s="171"/>
      <c r="FC49" s="171"/>
      <c r="FD49" s="171"/>
      <c r="FE49" s="171"/>
      <c r="FF49" s="171"/>
      <c r="FG49" s="171"/>
      <c r="FH49" s="171"/>
      <c r="FI49" s="171"/>
      <c r="FJ49" s="171"/>
      <c r="FK49" s="171"/>
      <c r="FL49" s="171"/>
      <c r="FM49" s="171"/>
      <c r="FN49" s="171"/>
      <c r="FO49" s="171"/>
      <c r="FP49" s="171"/>
      <c r="FQ49" s="171"/>
      <c r="FR49" s="171"/>
      <c r="FS49" s="171"/>
      <c r="FT49" s="171"/>
      <c r="FU49" s="171"/>
      <c r="FV49" s="171"/>
      <c r="FW49" s="171"/>
      <c r="FX49" s="171"/>
      <c r="FY49" s="171"/>
      <c r="FZ49" s="171"/>
      <c r="GA49" s="171"/>
      <c r="GB49" s="171"/>
      <c r="GC49" s="171"/>
      <c r="GD49" s="171"/>
      <c r="GE49" s="171"/>
      <c r="GF49" s="171"/>
      <c r="GG49" s="171"/>
      <c r="GH49" s="171"/>
      <c r="GI49" s="171"/>
      <c r="GJ49" s="171"/>
      <c r="GK49" s="171"/>
      <c r="GL49" s="171"/>
      <c r="GM49" s="171"/>
      <c r="GN49" s="171"/>
      <c r="GO49" s="171"/>
      <c r="GP49" s="171"/>
      <c r="GQ49" s="171"/>
      <c r="GR49" s="171"/>
      <c r="GS49" s="171"/>
      <c r="GT49" s="171"/>
      <c r="GU49" s="171"/>
      <c r="GV49" s="171"/>
      <c r="GW49" s="171"/>
      <c r="GX49" s="171"/>
      <c r="GY49" s="171"/>
      <c r="GZ49" s="171"/>
      <c r="HA49" s="171"/>
      <c r="HB49" s="171"/>
      <c r="HC49" s="171"/>
      <c r="HD49" s="171"/>
      <c r="HE49" s="171"/>
      <c r="HF49" s="171"/>
      <c r="HG49" s="171"/>
      <c r="HH49" s="171"/>
      <c r="HI49" s="171"/>
      <c r="HJ49" s="171"/>
      <c r="HK49" s="171"/>
      <c r="HL49" s="171"/>
      <c r="HM49" s="171"/>
      <c r="HN49" s="171"/>
      <c r="HO49" s="171"/>
      <c r="HP49" s="171"/>
      <c r="HQ49" s="171"/>
      <c r="HR49" s="171"/>
      <c r="HS49" s="171"/>
      <c r="HT49" s="171"/>
      <c r="HU49" s="171"/>
      <c r="HV49" s="171"/>
      <c r="HW49" s="171"/>
      <c r="HX49" s="171"/>
      <c r="HY49" s="171"/>
      <c r="HZ49" s="171"/>
      <c r="IA49" s="171"/>
      <c r="IB49" s="171"/>
      <c r="IC49" s="171"/>
      <c r="ID49" s="171"/>
      <c r="IE49" s="171"/>
      <c r="IF49" s="171"/>
      <c r="IG49" s="171"/>
      <c r="IH49" s="171"/>
      <c r="II49" s="171"/>
      <c r="IJ49" s="171"/>
      <c r="IK49" s="171"/>
      <c r="IL49" s="171"/>
      <c r="IM49" s="171"/>
      <c r="IN49" s="171"/>
      <c r="IO49" s="171"/>
      <c r="IP49" s="171"/>
      <c r="IQ49" s="171"/>
      <c r="IR49" s="171"/>
      <c r="IS49" s="171"/>
      <c r="IT49" s="171"/>
      <c r="IU49" s="171"/>
      <c r="IV49" s="171"/>
      <c r="IW49" s="171"/>
      <c r="IX49" s="171"/>
      <c r="IY49" s="171"/>
      <c r="IZ49" s="171"/>
      <c r="JA49" s="171"/>
      <c r="JB49" s="171"/>
      <c r="JC49" s="171"/>
      <c r="JD49" s="171"/>
      <c r="JE49" s="171"/>
      <c r="JF49" s="171"/>
      <c r="JG49" s="171"/>
      <c r="JH49" s="171"/>
      <c r="JI49" s="171"/>
      <c r="JJ49" s="171"/>
      <c r="JK49" s="171"/>
      <c r="JL49" s="171"/>
      <c r="JM49" s="171"/>
      <c r="JN49" s="171"/>
      <c r="JO49" s="171"/>
      <c r="JP49" s="171"/>
      <c r="JQ49" s="171"/>
      <c r="JR49" s="171"/>
      <c r="JS49" s="171"/>
      <c r="JT49" s="171"/>
      <c r="JU49" s="171"/>
      <c r="JV49" s="171"/>
      <c r="JW49" s="171"/>
      <c r="JX49" s="171"/>
      <c r="JY49" s="171"/>
      <c r="JZ49" s="171"/>
      <c r="KA49" s="171"/>
      <c r="KB49" s="171"/>
      <c r="KC49" s="171"/>
      <c r="KD49" s="171"/>
      <c r="KE49" s="171"/>
      <c r="KF49" s="171"/>
      <c r="KG49" s="171"/>
      <c r="KH49" s="171"/>
      <c r="KI49" s="171"/>
      <c r="KJ49" s="171"/>
      <c r="KK49" s="171"/>
      <c r="KL49" s="171"/>
      <c r="KM49" s="171"/>
      <c r="KN49" s="171"/>
      <c r="KO49" s="171"/>
      <c r="KP49" s="171"/>
      <c r="KQ49" s="171"/>
      <c r="KR49" s="171"/>
      <c r="KS49" s="171"/>
      <c r="KT49" s="171"/>
      <c r="KU49" s="171"/>
      <c r="KV49" s="171"/>
      <c r="KW49" s="171"/>
      <c r="KX49" s="171"/>
      <c r="KY49" s="171"/>
      <c r="KZ49" s="171"/>
      <c r="LA49" s="171"/>
      <c r="LB49" s="171"/>
      <c r="LC49" s="171"/>
      <c r="LD49" s="171"/>
      <c r="LE49" s="171"/>
      <c r="LF49" s="171"/>
      <c r="LG49" s="171"/>
      <c r="LH49" s="171"/>
      <c r="LI49" s="171"/>
      <c r="LJ49" s="171"/>
      <c r="LK49" s="171"/>
      <c r="LL49" s="171"/>
      <c r="LM49" s="171"/>
      <c r="LN49" s="171"/>
      <c r="LO49" s="171"/>
      <c r="LP49" s="171"/>
      <c r="LQ49" s="171"/>
      <c r="LR49" s="171"/>
      <c r="LS49" s="171"/>
      <c r="LT49" s="171"/>
      <c r="LU49" s="171"/>
      <c r="LV49" s="171"/>
      <c r="LW49" s="171"/>
      <c r="LX49" s="171"/>
      <c r="LY49" s="171"/>
      <c r="LZ49" s="171"/>
      <c r="MA49" s="171"/>
      <c r="MB49" s="171"/>
      <c r="MC49" s="171"/>
      <c r="MD49" s="171"/>
      <c r="ME49" s="171"/>
      <c r="MF49" s="171"/>
      <c r="MG49" s="171"/>
      <c r="MH49" s="171"/>
      <c r="MI49" s="171"/>
      <c r="MJ49" s="171"/>
      <c r="MK49" s="171"/>
      <c r="ML49" s="171"/>
      <c r="MM49" s="171"/>
      <c r="MN49" s="171"/>
      <c r="MO49" s="171"/>
      <c r="MP49" s="171"/>
      <c r="MQ49" s="171"/>
      <c r="MR49" s="171"/>
      <c r="MS49" s="171"/>
      <c r="MT49" s="171"/>
      <c r="MU49" s="171"/>
      <c r="MV49" s="171"/>
      <c r="MW49" s="171"/>
      <c r="MX49" s="171"/>
      <c r="MY49" s="171"/>
      <c r="MZ49" s="171"/>
      <c r="NA49" s="171"/>
      <c r="NB49" s="171"/>
      <c r="NC49" s="171"/>
      <c r="ND49" s="171"/>
      <c r="NE49" s="171"/>
      <c r="NF49" s="171"/>
      <c r="NG49" s="171"/>
      <c r="NH49" s="171"/>
      <c r="NI49" s="171"/>
      <c r="NJ49" s="171"/>
      <c r="NK49" s="171"/>
      <c r="NL49" s="171"/>
      <c r="NM49" s="171"/>
      <c r="NN49" s="171"/>
      <c r="NO49" s="171"/>
      <c r="NP49" s="171"/>
      <c r="NQ49" s="171"/>
      <c r="NR49" s="171"/>
      <c r="NS49" s="171"/>
      <c r="NT49" s="171"/>
      <c r="NU49" s="171"/>
      <c r="NV49" s="171"/>
      <c r="NW49" s="171"/>
      <c r="NX49" s="171"/>
      <c r="NY49" s="171"/>
      <c r="NZ49" s="171"/>
      <c r="OA49" s="171"/>
      <c r="OB49" s="171"/>
      <c r="OC49" s="171"/>
      <c r="OD49" s="171"/>
      <c r="OE49" s="171"/>
      <c r="OF49" s="171"/>
      <c r="OG49" s="171"/>
      <c r="OH49" s="171"/>
      <c r="OI49" s="171"/>
      <c r="OJ49" s="171"/>
      <c r="OK49" s="171"/>
      <c r="OL49" s="171"/>
      <c r="OM49" s="171"/>
      <c r="ON49" s="171"/>
      <c r="OO49" s="171"/>
      <c r="OP49" s="171"/>
      <c r="OQ49" s="171"/>
      <c r="OR49" s="171"/>
      <c r="OS49" s="171"/>
      <c r="OT49" s="171"/>
      <c r="OU49" s="171"/>
      <c r="OV49" s="171"/>
      <c r="OW49" s="171"/>
      <c r="OX49" s="171"/>
      <c r="OY49" s="171"/>
      <c r="OZ49" s="171"/>
      <c r="PA49" s="171"/>
      <c r="PB49" s="171"/>
      <c r="PC49" s="171"/>
      <c r="PD49" s="171"/>
      <c r="PE49" s="171"/>
      <c r="PF49" s="171"/>
      <c r="PG49" s="171"/>
      <c r="PH49" s="171"/>
      <c r="PI49" s="171"/>
      <c r="PJ49" s="171"/>
      <c r="PK49" s="171"/>
      <c r="PL49" s="171"/>
      <c r="PM49" s="171"/>
      <c r="PN49" s="171"/>
      <c r="PO49" s="171"/>
      <c r="PP49" s="171"/>
      <c r="PQ49" s="171"/>
      <c r="PR49" s="171"/>
      <c r="PS49" s="171"/>
      <c r="PT49" s="171"/>
      <c r="PU49" s="171"/>
      <c r="PV49" s="171"/>
      <c r="PW49" s="171"/>
      <c r="PX49" s="171"/>
      <c r="PY49" s="171"/>
      <c r="PZ49" s="171"/>
      <c r="QA49" s="171"/>
      <c r="QB49" s="171"/>
      <c r="QC49" s="171"/>
      <c r="QD49" s="171"/>
      <c r="QE49" s="171"/>
      <c r="QF49" s="171"/>
      <c r="QG49" s="171"/>
      <c r="QH49" s="171"/>
      <c r="QI49" s="171"/>
      <c r="QJ49" s="171"/>
      <c r="QK49" s="171"/>
      <c r="QL49" s="171"/>
      <c r="QM49" s="171"/>
      <c r="QN49" s="171"/>
      <c r="QO49" s="171"/>
      <c r="QP49" s="171"/>
      <c r="QQ49" s="171"/>
      <c r="QR49" s="171"/>
      <c r="QS49" s="171"/>
      <c r="QT49" s="171"/>
      <c r="QU49" s="171"/>
      <c r="QV49" s="171"/>
      <c r="QW49" s="171"/>
      <c r="QX49" s="171"/>
      <c r="QY49" s="171"/>
      <c r="QZ49" s="171"/>
      <c r="RA49" s="171"/>
      <c r="RB49" s="171"/>
      <c r="RC49" s="171"/>
      <c r="RD49" s="171"/>
      <c r="RE49" s="171"/>
      <c r="RF49" s="171"/>
      <c r="RG49" s="171"/>
      <c r="RH49" s="171"/>
      <c r="RI49" s="171"/>
      <c r="RJ49" s="171"/>
      <c r="RK49" s="171"/>
      <c r="RL49" s="171"/>
      <c r="RM49" s="171"/>
      <c r="RN49" s="171"/>
      <c r="RO49" s="171"/>
      <c r="RP49" s="171"/>
      <c r="RQ49" s="171"/>
      <c r="RR49" s="171"/>
      <c r="RS49" s="171"/>
      <c r="RT49" s="171"/>
      <c r="RU49" s="171"/>
      <c r="RV49" s="171"/>
      <c r="RW49" s="171"/>
      <c r="RX49" s="171"/>
      <c r="RY49" s="171"/>
      <c r="RZ49" s="171"/>
      <c r="SA49" s="171"/>
      <c r="SB49" s="171"/>
      <c r="SC49" s="171"/>
      <c r="SD49" s="171"/>
      <c r="SE49" s="171"/>
      <c r="SF49" s="171"/>
      <c r="SG49" s="171"/>
      <c r="SH49" s="171"/>
      <c r="SI49" s="171"/>
      <c r="SJ49" s="171"/>
      <c r="SK49" s="171"/>
      <c r="SL49" s="171"/>
      <c r="SM49" s="171"/>
      <c r="SN49" s="171"/>
      <c r="SO49" s="171"/>
      <c r="SP49" s="171"/>
      <c r="SQ49" s="171"/>
      <c r="SR49" s="171"/>
      <c r="SS49" s="171"/>
      <c r="ST49" s="171"/>
      <c r="SU49" s="171"/>
      <c r="SV49" s="171"/>
      <c r="SW49" s="171"/>
      <c r="SX49" s="171"/>
      <c r="SY49" s="171"/>
      <c r="SZ49" s="171"/>
      <c r="TA49" s="171"/>
      <c r="TB49" s="171"/>
      <c r="TC49" s="171"/>
      <c r="TD49" s="171"/>
      <c r="TE49" s="171"/>
      <c r="TF49" s="171"/>
      <c r="TG49" s="171"/>
      <c r="TH49" s="171"/>
      <c r="TI49" s="171"/>
      <c r="TJ49" s="171"/>
      <c r="TK49" s="171"/>
      <c r="TL49" s="171"/>
      <c r="TM49" s="171"/>
      <c r="TN49" s="171"/>
      <c r="TO49" s="171"/>
      <c r="TP49" s="171"/>
      <c r="TQ49" s="171"/>
      <c r="TR49" s="171"/>
      <c r="TS49" s="171"/>
      <c r="TT49" s="171"/>
      <c r="TU49" s="171"/>
      <c r="TV49" s="171"/>
      <c r="TW49" s="171"/>
      <c r="TX49" s="171"/>
      <c r="TY49" s="171"/>
      <c r="TZ49" s="171"/>
      <c r="UA49" s="171"/>
      <c r="UB49" s="171"/>
      <c r="UC49" s="171"/>
      <c r="UD49" s="171"/>
      <c r="UE49" s="171"/>
      <c r="UF49" s="171"/>
      <c r="UG49" s="171"/>
      <c r="UH49" s="171"/>
      <c r="UI49" s="171"/>
      <c r="UJ49" s="171"/>
      <c r="UK49" s="171"/>
      <c r="UL49" s="171"/>
      <c r="UM49" s="171"/>
      <c r="UN49" s="171"/>
      <c r="UO49" s="171"/>
      <c r="UP49" s="171"/>
      <c r="UQ49" s="171"/>
      <c r="UR49" s="171"/>
      <c r="US49" s="171"/>
      <c r="UT49" s="171"/>
      <c r="UU49" s="171"/>
      <c r="UV49" s="171"/>
      <c r="UW49" s="171"/>
      <c r="UX49" s="171"/>
      <c r="UY49" s="171"/>
      <c r="UZ49" s="171"/>
      <c r="VA49" s="171"/>
      <c r="VB49" s="171"/>
      <c r="VC49" s="171"/>
      <c r="VD49" s="171"/>
      <c r="VE49" s="171"/>
      <c r="VF49" s="171"/>
      <c r="VG49" s="171"/>
      <c r="VH49" s="171"/>
      <c r="VI49" s="171"/>
      <c r="VJ49" s="171"/>
      <c r="VK49" s="171"/>
      <c r="VL49" s="171"/>
      <c r="VM49" s="171"/>
      <c r="VN49" s="171"/>
      <c r="VO49" s="171"/>
      <c r="VP49" s="171"/>
      <c r="VQ49" s="171"/>
      <c r="VR49" s="171"/>
      <c r="VS49" s="171"/>
      <c r="VT49" s="171"/>
      <c r="VU49" s="171"/>
      <c r="VV49" s="171"/>
      <c r="VW49" s="171"/>
      <c r="VX49" s="171"/>
      <c r="VY49" s="171"/>
      <c r="VZ49" s="171"/>
      <c r="WA49" s="171"/>
      <c r="WB49" s="171"/>
      <c r="WC49" s="171"/>
      <c r="WD49" s="171"/>
      <c r="WE49" s="171"/>
      <c r="WF49" s="171"/>
      <c r="WG49" s="171"/>
      <c r="WH49" s="171"/>
      <c r="WI49" s="171"/>
      <c r="WJ49" s="171"/>
      <c r="WK49" s="171"/>
      <c r="WL49" s="171"/>
      <c r="WM49" s="171"/>
      <c r="WN49" s="171"/>
      <c r="WO49" s="171"/>
      <c r="WP49" s="171"/>
      <c r="WQ49" s="171"/>
      <c r="WR49" s="171"/>
      <c r="WS49" s="171"/>
      <c r="WT49" s="171"/>
      <c r="WU49" s="171"/>
      <c r="WV49" s="171"/>
      <c r="WW49" s="171"/>
      <c r="WX49" s="171"/>
      <c r="WY49" s="171"/>
      <c r="WZ49" s="171"/>
      <c r="XA49" s="171"/>
      <c r="XB49" s="171"/>
      <c r="XC49" s="171"/>
      <c r="XD49" s="171"/>
      <c r="XE49" s="171"/>
      <c r="XF49" s="171"/>
      <c r="XG49" s="171"/>
      <c r="XH49" s="171"/>
      <c r="XI49" s="171"/>
      <c r="XJ49" s="171"/>
      <c r="XK49" s="171"/>
      <c r="XL49" s="171"/>
      <c r="XM49" s="171"/>
      <c r="XN49" s="171"/>
      <c r="XO49" s="171"/>
      <c r="XP49" s="171"/>
      <c r="XQ49" s="171"/>
      <c r="XR49" s="171"/>
      <c r="XS49" s="171"/>
      <c r="XT49" s="171"/>
      <c r="XU49" s="171"/>
      <c r="XV49" s="171"/>
      <c r="XW49" s="171"/>
      <c r="XX49" s="171"/>
      <c r="XY49" s="171"/>
      <c r="XZ49" s="171"/>
      <c r="YA49" s="171"/>
      <c r="YB49" s="171"/>
      <c r="YC49" s="171"/>
      <c r="YD49" s="171"/>
      <c r="YE49" s="171"/>
      <c r="YF49" s="171"/>
      <c r="YG49" s="171"/>
      <c r="YH49" s="171"/>
      <c r="YI49" s="171"/>
      <c r="YJ49" s="171"/>
      <c r="YK49" s="171"/>
      <c r="YL49" s="171"/>
      <c r="YM49" s="171"/>
      <c r="YN49" s="171"/>
      <c r="YO49" s="171"/>
      <c r="YP49" s="171"/>
      <c r="YQ49" s="171"/>
      <c r="YR49" s="171"/>
      <c r="YS49" s="171"/>
      <c r="YT49" s="171"/>
      <c r="YU49" s="171"/>
      <c r="YV49" s="171"/>
      <c r="YW49" s="171"/>
      <c r="YX49" s="171"/>
      <c r="YY49" s="171"/>
      <c r="YZ49" s="171"/>
      <c r="ZA49" s="171"/>
      <c r="ZB49" s="171"/>
      <c r="ZC49" s="171"/>
      <c r="ZD49" s="171"/>
      <c r="ZE49" s="171"/>
      <c r="ZF49" s="171"/>
      <c r="ZG49" s="171"/>
      <c r="ZH49" s="171"/>
      <c r="ZI49" s="171"/>
      <c r="ZJ49" s="171"/>
      <c r="ZK49" s="171"/>
      <c r="ZL49" s="171"/>
      <c r="ZM49" s="171"/>
      <c r="ZN49" s="171"/>
      <c r="ZO49" s="171"/>
      <c r="ZP49" s="171"/>
      <c r="ZQ49" s="171"/>
      <c r="ZR49" s="171"/>
      <c r="ZS49" s="171"/>
      <c r="ZT49" s="171"/>
      <c r="ZU49" s="171"/>
      <c r="ZV49" s="171"/>
      <c r="ZW49" s="171"/>
      <c r="ZX49" s="171"/>
      <c r="ZY49" s="171"/>
      <c r="ZZ49" s="171"/>
      <c r="AAA49" s="171"/>
      <c r="AAB49" s="171"/>
      <c r="AAC49" s="171"/>
      <c r="AAD49" s="171"/>
      <c r="AAE49" s="171"/>
      <c r="AAF49" s="171"/>
      <c r="AAG49" s="171"/>
      <c r="AAH49" s="171"/>
      <c r="AAI49" s="171"/>
      <c r="AAJ49" s="171"/>
      <c r="AAK49" s="171"/>
      <c r="AAL49" s="171"/>
      <c r="AAM49" s="171"/>
      <c r="AAN49" s="171"/>
      <c r="AAO49" s="171"/>
      <c r="AAP49" s="171"/>
      <c r="AAQ49" s="171"/>
      <c r="AAR49" s="171"/>
      <c r="AAS49" s="171"/>
      <c r="AAT49" s="171"/>
      <c r="AAU49" s="171"/>
      <c r="AAV49" s="171"/>
      <c r="AAW49" s="171"/>
      <c r="AAX49" s="171"/>
      <c r="AAY49" s="171"/>
      <c r="AAZ49" s="171"/>
      <c r="ABA49" s="171"/>
      <c r="ABB49" s="171"/>
      <c r="ABC49" s="171"/>
      <c r="ABD49" s="171"/>
      <c r="ABE49" s="171"/>
      <c r="ABF49" s="171"/>
      <c r="ABG49" s="171"/>
      <c r="ABH49" s="171"/>
      <c r="ABI49" s="171"/>
      <c r="ABJ49" s="171"/>
      <c r="ABK49" s="171"/>
      <c r="ABL49" s="171"/>
      <c r="ABM49" s="171"/>
      <c r="ABN49" s="171"/>
      <c r="ABO49" s="171"/>
      <c r="ABP49" s="171"/>
      <c r="ABQ49" s="171"/>
      <c r="ABR49" s="171"/>
      <c r="ABS49" s="171"/>
      <c r="ABT49" s="171"/>
      <c r="ABU49" s="171"/>
      <c r="ABV49" s="171"/>
      <c r="ABW49" s="171"/>
      <c r="ABX49" s="171"/>
      <c r="ABY49" s="171"/>
      <c r="ABZ49" s="171"/>
      <c r="ACA49" s="171"/>
      <c r="ACB49" s="171"/>
      <c r="ACC49" s="171"/>
      <c r="ACD49" s="171"/>
      <c r="ACE49" s="171"/>
      <c r="ACF49" s="171"/>
      <c r="ACG49" s="171"/>
      <c r="ACH49" s="171"/>
      <c r="ACI49" s="171"/>
      <c r="ACJ49" s="171"/>
      <c r="ACK49" s="171"/>
      <c r="ACL49" s="171"/>
      <c r="ACM49" s="171"/>
      <c r="ACN49" s="171"/>
      <c r="ACO49" s="171"/>
      <c r="ACP49" s="171"/>
      <c r="ACQ49" s="171"/>
      <c r="ACR49" s="171"/>
      <c r="ACS49" s="171"/>
      <c r="ACT49" s="171"/>
      <c r="ACU49" s="171"/>
      <c r="ACV49" s="171"/>
      <c r="ACW49" s="171"/>
      <c r="ACX49" s="171"/>
      <c r="ACY49" s="171"/>
      <c r="ACZ49" s="171"/>
      <c r="ADA49" s="171"/>
      <c r="ADB49" s="171"/>
      <c r="ADC49" s="171"/>
      <c r="ADD49" s="171"/>
      <c r="ADE49" s="171"/>
      <c r="ADF49" s="171"/>
      <c r="ADG49" s="171"/>
      <c r="ADH49" s="171"/>
      <c r="ADI49" s="171"/>
      <c r="ADJ49" s="171"/>
      <c r="ADK49" s="171"/>
      <c r="ADL49" s="171"/>
      <c r="ADM49" s="171"/>
      <c r="ADN49" s="171"/>
      <c r="ADO49" s="171"/>
      <c r="ADP49" s="171"/>
      <c r="ADQ49" s="171"/>
      <c r="ADR49" s="171"/>
      <c r="ADS49" s="171"/>
      <c r="ADT49" s="171"/>
      <c r="ADU49" s="171"/>
      <c r="ADV49" s="171"/>
      <c r="ADW49" s="171"/>
      <c r="ADX49" s="171"/>
      <c r="ADY49" s="171"/>
      <c r="ADZ49" s="171"/>
      <c r="AEA49" s="171"/>
      <c r="AEB49" s="171"/>
      <c r="AEC49" s="171"/>
      <c r="AED49" s="171"/>
      <c r="AEE49" s="171"/>
      <c r="AEF49" s="171"/>
      <c r="AEG49" s="171"/>
      <c r="AEH49" s="171"/>
      <c r="AEI49" s="171"/>
      <c r="AEJ49" s="171"/>
      <c r="AEK49" s="171"/>
      <c r="AEL49" s="171"/>
      <c r="AEM49" s="171"/>
      <c r="AEN49" s="171"/>
      <c r="AEO49" s="171"/>
      <c r="AEP49" s="171"/>
      <c r="AEQ49" s="171"/>
      <c r="AER49" s="171"/>
      <c r="AES49" s="171"/>
      <c r="AET49" s="171"/>
      <c r="AEU49" s="171"/>
      <c r="AEV49" s="171"/>
      <c r="AEW49" s="171"/>
      <c r="AEX49" s="171"/>
      <c r="AEY49" s="171"/>
      <c r="AEZ49" s="171"/>
      <c r="AFA49" s="171"/>
      <c r="AFB49" s="171"/>
      <c r="AFC49" s="171"/>
      <c r="AFD49" s="171"/>
      <c r="AFE49" s="171"/>
      <c r="AFF49" s="171"/>
      <c r="AFG49" s="171"/>
      <c r="AFH49" s="171"/>
      <c r="AFI49" s="171"/>
      <c r="AFJ49" s="171"/>
      <c r="AFK49" s="171"/>
      <c r="AFL49" s="171"/>
      <c r="AFM49" s="171"/>
      <c r="AFN49" s="171"/>
      <c r="AFO49" s="171"/>
      <c r="AFP49" s="171"/>
      <c r="AFQ49" s="171"/>
      <c r="AFR49" s="171"/>
      <c r="AFS49" s="171"/>
      <c r="AFT49" s="171"/>
      <c r="AFU49" s="171"/>
      <c r="AFV49" s="171"/>
      <c r="AFW49" s="171"/>
      <c r="AFX49" s="171"/>
      <c r="AFY49" s="171"/>
      <c r="AFZ49" s="171"/>
      <c r="AGA49" s="171"/>
      <c r="AGB49" s="171"/>
      <c r="AGC49" s="171"/>
      <c r="AGD49" s="171"/>
      <c r="AGE49" s="171"/>
      <c r="AGF49" s="171"/>
      <c r="AGG49" s="171"/>
      <c r="AGH49" s="171"/>
      <c r="AGI49" s="171"/>
      <c r="AGJ49" s="171"/>
      <c r="AGK49" s="171"/>
      <c r="AGL49" s="171"/>
      <c r="AGM49" s="171"/>
      <c r="AGN49" s="171"/>
      <c r="AGO49" s="171"/>
      <c r="AGP49" s="171"/>
      <c r="AGQ49" s="171"/>
      <c r="AGR49" s="171"/>
      <c r="AGS49" s="171"/>
      <c r="AGT49" s="171"/>
      <c r="AGU49" s="171"/>
      <c r="AGV49" s="171"/>
      <c r="AGW49" s="171"/>
      <c r="AGX49" s="171"/>
      <c r="AGY49" s="171"/>
      <c r="AGZ49" s="171"/>
      <c r="AHA49" s="171"/>
      <c r="AHB49" s="171"/>
      <c r="AHC49" s="171"/>
      <c r="AHD49" s="171"/>
      <c r="AHE49" s="171"/>
      <c r="AHF49" s="171"/>
      <c r="AHG49" s="171"/>
      <c r="AHH49" s="171"/>
      <c r="AHI49" s="171"/>
      <c r="AHJ49" s="171"/>
      <c r="AHK49" s="171"/>
      <c r="AHL49" s="171"/>
      <c r="AHM49" s="171"/>
      <c r="AHN49" s="171"/>
      <c r="AHO49" s="171"/>
      <c r="AHP49" s="171"/>
      <c r="AHQ49" s="171"/>
      <c r="AHR49" s="171"/>
      <c r="AHS49" s="171"/>
      <c r="AHT49" s="171"/>
      <c r="AHU49" s="171"/>
      <c r="AHV49" s="171"/>
      <c r="AHW49" s="171"/>
      <c r="AHX49" s="171"/>
      <c r="AHY49" s="171"/>
      <c r="AHZ49" s="171"/>
      <c r="AIA49" s="171"/>
      <c r="AIB49" s="171"/>
      <c r="AIC49" s="171"/>
      <c r="AID49" s="171"/>
      <c r="AIE49" s="171"/>
      <c r="AIF49" s="171"/>
      <c r="AIG49" s="171"/>
      <c r="AIH49" s="171"/>
      <c r="AII49" s="171"/>
      <c r="AIJ49" s="171"/>
      <c r="AIK49" s="171"/>
      <c r="AIL49" s="171"/>
      <c r="AIM49" s="171"/>
      <c r="AIN49" s="171"/>
      <c r="AIO49" s="171"/>
      <c r="AIP49" s="171"/>
      <c r="AIQ49" s="171"/>
      <c r="AIR49" s="171"/>
      <c r="AIS49" s="171"/>
      <c r="AIT49" s="171"/>
      <c r="AIU49" s="171"/>
      <c r="AIV49" s="171"/>
      <c r="AIW49" s="171"/>
      <c r="AIX49" s="171"/>
      <c r="AIY49" s="171"/>
      <c r="AIZ49" s="171"/>
      <c r="AJA49" s="171"/>
      <c r="AJB49" s="171"/>
      <c r="AJC49" s="171"/>
      <c r="AJD49" s="171"/>
      <c r="AJE49" s="171"/>
      <c r="AJF49" s="171"/>
      <c r="AJG49" s="171"/>
      <c r="AJH49" s="171"/>
      <c r="AJI49" s="171"/>
      <c r="AJJ49" s="171"/>
      <c r="AJK49" s="171"/>
      <c r="AJL49" s="171"/>
      <c r="AJM49" s="171"/>
      <c r="AJN49" s="171"/>
      <c r="AJO49" s="171"/>
      <c r="AJP49" s="171"/>
      <c r="AJQ49" s="171"/>
      <c r="AJR49" s="171"/>
      <c r="AJS49" s="171"/>
      <c r="AJT49" s="171"/>
      <c r="AJU49" s="171"/>
      <c r="AJV49" s="171"/>
      <c r="AJW49" s="171"/>
      <c r="AJX49" s="171"/>
      <c r="AJY49" s="171"/>
      <c r="AJZ49" s="171"/>
      <c r="AKA49" s="171"/>
      <c r="AKB49" s="171"/>
      <c r="AKC49" s="171"/>
      <c r="AKD49" s="171"/>
      <c r="AKE49" s="171"/>
      <c r="AKF49" s="171"/>
      <c r="AKG49" s="171"/>
      <c r="AKH49" s="171"/>
      <c r="AKI49" s="171"/>
      <c r="AKJ49" s="171"/>
      <c r="AKK49" s="171"/>
      <c r="AKL49" s="171"/>
      <c r="AKM49" s="171"/>
      <c r="AKN49" s="171"/>
      <c r="AKO49" s="171"/>
      <c r="AKP49" s="171"/>
      <c r="AKQ49" s="171"/>
      <c r="AKR49" s="171"/>
      <c r="AKS49" s="171"/>
      <c r="AKT49" s="171"/>
      <c r="AKU49" s="171"/>
      <c r="AKV49" s="171"/>
      <c r="AKW49" s="171"/>
      <c r="AKX49" s="171"/>
      <c r="AKY49" s="171"/>
      <c r="AKZ49" s="171"/>
      <c r="ALA49" s="171"/>
      <c r="ALB49" s="171"/>
      <c r="ALC49" s="171"/>
      <c r="ALD49" s="171"/>
      <c r="ALE49" s="171"/>
      <c r="ALF49" s="171"/>
      <c r="ALG49" s="171"/>
      <c r="ALH49" s="171"/>
      <c r="ALI49" s="171"/>
      <c r="ALJ49" s="171"/>
      <c r="ALK49" s="171"/>
      <c r="ALL49" s="171"/>
      <c r="ALM49" s="171"/>
      <c r="ALN49" s="171"/>
      <c r="ALO49" s="171"/>
      <c r="ALP49" s="171"/>
      <c r="ALQ49" s="171"/>
      <c r="ALR49" s="171"/>
    </row>
    <row r="50" spans="1:1006">
      <c r="A50" s="196" t="s">
        <v>164</v>
      </c>
      <c r="B50" s="368" t="s">
        <v>165</v>
      </c>
      <c r="C50" s="368"/>
      <c r="D50" s="221">
        <f>'Anlage A2'!I24</f>
        <v>69</v>
      </c>
      <c r="E50" s="183">
        <f>G50/F50</f>
        <v>35908.980000000003</v>
      </c>
      <c r="F50" s="198">
        <f>F$12/D50</f>
        <v>1.4492753623188406</v>
      </c>
      <c r="G50" s="183">
        <f>'Anlage A2'!J24</f>
        <v>52042.000000000007</v>
      </c>
      <c r="H50" s="183">
        <f>'Anlage A2'!K24</f>
        <v>1.4549063461000842</v>
      </c>
      <c r="BM50" s="171"/>
      <c r="BN50" s="171"/>
      <c r="BO50" s="171"/>
      <c r="BP50" s="171"/>
      <c r="BQ50" s="171"/>
      <c r="BR50" s="171"/>
      <c r="BS50" s="171"/>
      <c r="BT50" s="171"/>
      <c r="BU50" s="171"/>
      <c r="BV50" s="171"/>
      <c r="BW50" s="171"/>
      <c r="BX50" s="171"/>
      <c r="BY50" s="171"/>
      <c r="BZ50" s="171"/>
      <c r="CA50" s="171"/>
      <c r="CB50" s="171"/>
      <c r="CC50" s="171"/>
      <c r="CD50" s="171"/>
      <c r="CE50" s="171"/>
      <c r="CF50" s="171"/>
      <c r="CG50" s="171"/>
      <c r="CH50" s="171"/>
      <c r="CI50" s="171"/>
      <c r="CJ50" s="171"/>
      <c r="CK50" s="171"/>
      <c r="CL50" s="171"/>
      <c r="CM50" s="171"/>
      <c r="CN50" s="171"/>
      <c r="CO50" s="171"/>
      <c r="CP50" s="171"/>
      <c r="CQ50" s="171"/>
      <c r="CR50" s="171"/>
      <c r="CS50" s="171"/>
      <c r="CT50" s="171"/>
      <c r="CU50" s="171"/>
      <c r="CV50" s="171"/>
      <c r="CW50" s="171"/>
      <c r="CX50" s="171"/>
      <c r="CY50" s="171"/>
      <c r="CZ50" s="171"/>
      <c r="DA50" s="171"/>
      <c r="DB50" s="171"/>
      <c r="DC50" s="171"/>
      <c r="DD50" s="171"/>
      <c r="DE50" s="171"/>
      <c r="DF50" s="171"/>
      <c r="DG50" s="171"/>
      <c r="DH50" s="171"/>
      <c r="DI50" s="171"/>
      <c r="DJ50" s="171"/>
      <c r="DK50" s="171"/>
      <c r="DL50" s="171"/>
      <c r="DM50" s="171"/>
      <c r="DN50" s="171"/>
      <c r="DO50" s="171"/>
      <c r="DP50" s="171"/>
      <c r="DQ50" s="171"/>
      <c r="DR50" s="171"/>
      <c r="DS50" s="171"/>
      <c r="DT50" s="171"/>
      <c r="DU50" s="171"/>
      <c r="DV50" s="171"/>
      <c r="DW50" s="171"/>
      <c r="DX50" s="171"/>
      <c r="DY50" s="171"/>
      <c r="DZ50" s="171"/>
      <c r="EA50" s="171"/>
      <c r="EB50" s="171"/>
      <c r="EC50" s="171"/>
      <c r="ED50" s="171"/>
      <c r="EE50" s="171"/>
      <c r="EF50" s="171"/>
      <c r="EG50" s="171"/>
      <c r="EH50" s="171"/>
      <c r="EI50" s="171"/>
      <c r="EJ50" s="171"/>
      <c r="EK50" s="171"/>
      <c r="EL50" s="171"/>
      <c r="EM50" s="171"/>
      <c r="EN50" s="171"/>
      <c r="EO50" s="171"/>
      <c r="EP50" s="171"/>
      <c r="EQ50" s="171"/>
      <c r="ER50" s="171"/>
      <c r="ES50" s="171"/>
      <c r="ET50" s="171"/>
      <c r="EU50" s="171"/>
      <c r="EV50" s="171"/>
      <c r="EW50" s="171"/>
      <c r="EX50" s="171"/>
      <c r="EY50" s="171"/>
      <c r="EZ50" s="171"/>
      <c r="FA50" s="171"/>
      <c r="FB50" s="171"/>
      <c r="FC50" s="171"/>
      <c r="FD50" s="171"/>
      <c r="FE50" s="171"/>
      <c r="FF50" s="171"/>
      <c r="FG50" s="171"/>
      <c r="FH50" s="171"/>
      <c r="FI50" s="171"/>
      <c r="FJ50" s="171"/>
      <c r="FK50" s="171"/>
      <c r="FL50" s="171"/>
      <c r="FM50" s="171"/>
      <c r="FN50" s="171"/>
      <c r="FO50" s="171"/>
      <c r="FP50" s="171"/>
      <c r="FQ50" s="171"/>
      <c r="FR50" s="171"/>
      <c r="FS50" s="171"/>
      <c r="FT50" s="171"/>
      <c r="FU50" s="171"/>
      <c r="FV50" s="171"/>
      <c r="FW50" s="171"/>
      <c r="FX50" s="171"/>
      <c r="FY50" s="171"/>
      <c r="FZ50" s="171"/>
      <c r="GA50" s="171"/>
      <c r="GB50" s="171"/>
      <c r="GC50" s="171"/>
      <c r="GD50" s="171"/>
      <c r="GE50" s="171"/>
      <c r="GF50" s="171"/>
      <c r="GG50" s="171"/>
      <c r="GH50" s="171"/>
      <c r="GI50" s="171"/>
      <c r="GJ50" s="171"/>
      <c r="GK50" s="171"/>
      <c r="GL50" s="171"/>
      <c r="GM50" s="171"/>
      <c r="GN50" s="171"/>
      <c r="GO50" s="171"/>
      <c r="GP50" s="171"/>
      <c r="GQ50" s="171"/>
      <c r="GR50" s="171"/>
      <c r="GS50" s="171"/>
      <c r="GT50" s="171"/>
      <c r="GU50" s="171"/>
      <c r="GV50" s="171"/>
      <c r="GW50" s="171"/>
      <c r="GX50" s="171"/>
      <c r="GY50" s="171"/>
      <c r="GZ50" s="171"/>
      <c r="HA50" s="171"/>
      <c r="HB50" s="171"/>
      <c r="HC50" s="171"/>
      <c r="HD50" s="171"/>
      <c r="HE50" s="171"/>
      <c r="HF50" s="171"/>
      <c r="HG50" s="171"/>
      <c r="HH50" s="171"/>
      <c r="HI50" s="171"/>
      <c r="HJ50" s="171"/>
      <c r="HK50" s="171"/>
      <c r="HL50" s="171"/>
      <c r="HM50" s="171"/>
      <c r="HN50" s="171"/>
      <c r="HO50" s="171"/>
      <c r="HP50" s="171"/>
      <c r="HQ50" s="171"/>
      <c r="HR50" s="171"/>
      <c r="HS50" s="171"/>
      <c r="HT50" s="171"/>
      <c r="HU50" s="171"/>
      <c r="HV50" s="171"/>
      <c r="HW50" s="171"/>
      <c r="HX50" s="171"/>
      <c r="HY50" s="171"/>
      <c r="HZ50" s="171"/>
      <c r="IA50" s="171"/>
      <c r="IB50" s="171"/>
      <c r="IC50" s="171"/>
      <c r="ID50" s="171"/>
      <c r="IE50" s="171"/>
      <c r="IF50" s="171"/>
      <c r="IG50" s="171"/>
      <c r="IH50" s="171"/>
      <c r="II50" s="171"/>
      <c r="IJ50" s="171"/>
      <c r="IK50" s="171"/>
      <c r="IL50" s="171"/>
      <c r="IM50" s="171"/>
      <c r="IN50" s="171"/>
      <c r="IO50" s="171"/>
      <c r="IP50" s="171"/>
      <c r="IQ50" s="171"/>
      <c r="IR50" s="171"/>
      <c r="IS50" s="171"/>
      <c r="IT50" s="171"/>
      <c r="IU50" s="171"/>
      <c r="IV50" s="171"/>
      <c r="IW50" s="171"/>
      <c r="IX50" s="171"/>
      <c r="IY50" s="171"/>
      <c r="IZ50" s="171"/>
      <c r="JA50" s="171"/>
      <c r="JB50" s="171"/>
      <c r="JC50" s="171"/>
      <c r="JD50" s="171"/>
      <c r="JE50" s="171"/>
      <c r="JF50" s="171"/>
      <c r="JG50" s="171"/>
      <c r="JH50" s="171"/>
      <c r="JI50" s="171"/>
      <c r="JJ50" s="171"/>
      <c r="JK50" s="171"/>
      <c r="JL50" s="171"/>
      <c r="JM50" s="171"/>
      <c r="JN50" s="171"/>
      <c r="JO50" s="171"/>
      <c r="JP50" s="171"/>
      <c r="JQ50" s="171"/>
      <c r="JR50" s="171"/>
      <c r="JS50" s="171"/>
      <c r="JT50" s="171"/>
      <c r="JU50" s="171"/>
      <c r="JV50" s="171"/>
      <c r="JW50" s="171"/>
      <c r="JX50" s="171"/>
      <c r="JY50" s="171"/>
      <c r="JZ50" s="171"/>
      <c r="KA50" s="171"/>
      <c r="KB50" s="171"/>
      <c r="KC50" s="171"/>
      <c r="KD50" s="171"/>
      <c r="KE50" s="171"/>
      <c r="KF50" s="171"/>
      <c r="KG50" s="171"/>
      <c r="KH50" s="171"/>
      <c r="KI50" s="171"/>
      <c r="KJ50" s="171"/>
      <c r="KK50" s="171"/>
      <c r="KL50" s="171"/>
      <c r="KM50" s="171"/>
      <c r="KN50" s="171"/>
      <c r="KO50" s="171"/>
      <c r="KP50" s="171"/>
      <c r="KQ50" s="171"/>
      <c r="KR50" s="171"/>
      <c r="KS50" s="171"/>
      <c r="KT50" s="171"/>
      <c r="KU50" s="171"/>
      <c r="KV50" s="171"/>
      <c r="KW50" s="171"/>
      <c r="KX50" s="171"/>
      <c r="KY50" s="171"/>
      <c r="KZ50" s="171"/>
      <c r="LA50" s="171"/>
      <c r="LB50" s="171"/>
      <c r="LC50" s="171"/>
      <c r="LD50" s="171"/>
      <c r="LE50" s="171"/>
      <c r="LF50" s="171"/>
      <c r="LG50" s="171"/>
      <c r="LH50" s="171"/>
      <c r="LI50" s="171"/>
      <c r="LJ50" s="171"/>
      <c r="LK50" s="171"/>
      <c r="LL50" s="171"/>
      <c r="LM50" s="171"/>
      <c r="LN50" s="171"/>
      <c r="LO50" s="171"/>
      <c r="LP50" s="171"/>
      <c r="LQ50" s="171"/>
      <c r="LR50" s="171"/>
      <c r="LS50" s="171"/>
      <c r="LT50" s="171"/>
      <c r="LU50" s="171"/>
      <c r="LV50" s="171"/>
      <c r="LW50" s="171"/>
      <c r="LX50" s="171"/>
      <c r="LY50" s="171"/>
      <c r="LZ50" s="171"/>
      <c r="MA50" s="171"/>
      <c r="MB50" s="171"/>
      <c r="MC50" s="171"/>
      <c r="MD50" s="171"/>
      <c r="ME50" s="171"/>
      <c r="MF50" s="171"/>
      <c r="MG50" s="171"/>
      <c r="MH50" s="171"/>
      <c r="MI50" s="171"/>
      <c r="MJ50" s="171"/>
      <c r="MK50" s="171"/>
      <c r="ML50" s="171"/>
      <c r="MM50" s="171"/>
      <c r="MN50" s="171"/>
      <c r="MO50" s="171"/>
      <c r="MP50" s="171"/>
      <c r="MQ50" s="171"/>
      <c r="MR50" s="171"/>
      <c r="MS50" s="171"/>
      <c r="MT50" s="171"/>
      <c r="MU50" s="171"/>
      <c r="MV50" s="171"/>
      <c r="MW50" s="171"/>
      <c r="MX50" s="171"/>
      <c r="MY50" s="171"/>
      <c r="MZ50" s="171"/>
      <c r="NA50" s="171"/>
      <c r="NB50" s="171"/>
      <c r="NC50" s="171"/>
      <c r="ND50" s="171"/>
      <c r="NE50" s="171"/>
      <c r="NF50" s="171"/>
      <c r="NG50" s="171"/>
      <c r="NH50" s="171"/>
      <c r="NI50" s="171"/>
      <c r="NJ50" s="171"/>
      <c r="NK50" s="171"/>
      <c r="NL50" s="171"/>
      <c r="NM50" s="171"/>
      <c r="NN50" s="171"/>
      <c r="NO50" s="171"/>
      <c r="NP50" s="171"/>
      <c r="NQ50" s="171"/>
      <c r="NR50" s="171"/>
      <c r="NS50" s="171"/>
      <c r="NT50" s="171"/>
      <c r="NU50" s="171"/>
      <c r="NV50" s="171"/>
      <c r="NW50" s="171"/>
      <c r="NX50" s="171"/>
      <c r="NY50" s="171"/>
      <c r="NZ50" s="171"/>
      <c r="OA50" s="171"/>
      <c r="OB50" s="171"/>
      <c r="OC50" s="171"/>
      <c r="OD50" s="171"/>
      <c r="OE50" s="171"/>
      <c r="OF50" s="171"/>
      <c r="OG50" s="171"/>
      <c r="OH50" s="171"/>
      <c r="OI50" s="171"/>
      <c r="OJ50" s="171"/>
      <c r="OK50" s="171"/>
      <c r="OL50" s="171"/>
      <c r="OM50" s="171"/>
      <c r="ON50" s="171"/>
      <c r="OO50" s="171"/>
      <c r="OP50" s="171"/>
      <c r="OQ50" s="171"/>
      <c r="OR50" s="171"/>
      <c r="OS50" s="171"/>
      <c r="OT50" s="171"/>
      <c r="OU50" s="171"/>
      <c r="OV50" s="171"/>
      <c r="OW50" s="171"/>
      <c r="OX50" s="171"/>
      <c r="OY50" s="171"/>
      <c r="OZ50" s="171"/>
      <c r="PA50" s="171"/>
      <c r="PB50" s="171"/>
      <c r="PC50" s="171"/>
      <c r="PD50" s="171"/>
      <c r="PE50" s="171"/>
      <c r="PF50" s="171"/>
      <c r="PG50" s="171"/>
      <c r="PH50" s="171"/>
      <c r="PI50" s="171"/>
      <c r="PJ50" s="171"/>
      <c r="PK50" s="171"/>
      <c r="PL50" s="171"/>
      <c r="PM50" s="171"/>
      <c r="PN50" s="171"/>
      <c r="PO50" s="171"/>
      <c r="PP50" s="171"/>
      <c r="PQ50" s="171"/>
      <c r="PR50" s="171"/>
      <c r="PS50" s="171"/>
      <c r="PT50" s="171"/>
      <c r="PU50" s="171"/>
      <c r="PV50" s="171"/>
      <c r="PW50" s="171"/>
      <c r="PX50" s="171"/>
      <c r="PY50" s="171"/>
      <c r="PZ50" s="171"/>
      <c r="QA50" s="171"/>
      <c r="QB50" s="171"/>
      <c r="QC50" s="171"/>
      <c r="QD50" s="171"/>
      <c r="QE50" s="171"/>
      <c r="QF50" s="171"/>
      <c r="QG50" s="171"/>
      <c r="QH50" s="171"/>
      <c r="QI50" s="171"/>
      <c r="QJ50" s="171"/>
      <c r="QK50" s="171"/>
      <c r="QL50" s="171"/>
      <c r="QM50" s="171"/>
      <c r="QN50" s="171"/>
      <c r="QO50" s="171"/>
      <c r="QP50" s="171"/>
      <c r="QQ50" s="171"/>
      <c r="QR50" s="171"/>
      <c r="QS50" s="171"/>
      <c r="QT50" s="171"/>
      <c r="QU50" s="171"/>
      <c r="QV50" s="171"/>
      <c r="QW50" s="171"/>
      <c r="QX50" s="171"/>
      <c r="QY50" s="171"/>
      <c r="QZ50" s="171"/>
      <c r="RA50" s="171"/>
      <c r="RB50" s="171"/>
      <c r="RC50" s="171"/>
      <c r="RD50" s="171"/>
      <c r="RE50" s="171"/>
      <c r="RF50" s="171"/>
      <c r="RG50" s="171"/>
      <c r="RH50" s="171"/>
      <c r="RI50" s="171"/>
      <c r="RJ50" s="171"/>
      <c r="RK50" s="171"/>
      <c r="RL50" s="171"/>
      <c r="RM50" s="171"/>
      <c r="RN50" s="171"/>
      <c r="RO50" s="171"/>
      <c r="RP50" s="171"/>
      <c r="RQ50" s="171"/>
      <c r="RR50" s="171"/>
      <c r="RS50" s="171"/>
      <c r="RT50" s="171"/>
      <c r="RU50" s="171"/>
      <c r="RV50" s="171"/>
      <c r="RW50" s="171"/>
      <c r="RX50" s="171"/>
      <c r="RY50" s="171"/>
      <c r="RZ50" s="171"/>
      <c r="SA50" s="171"/>
      <c r="SB50" s="171"/>
      <c r="SC50" s="171"/>
      <c r="SD50" s="171"/>
      <c r="SE50" s="171"/>
      <c r="SF50" s="171"/>
      <c r="SG50" s="171"/>
      <c r="SH50" s="171"/>
      <c r="SI50" s="171"/>
      <c r="SJ50" s="171"/>
      <c r="SK50" s="171"/>
      <c r="SL50" s="171"/>
      <c r="SM50" s="171"/>
      <c r="SN50" s="171"/>
      <c r="SO50" s="171"/>
      <c r="SP50" s="171"/>
      <c r="SQ50" s="171"/>
      <c r="SR50" s="171"/>
      <c r="SS50" s="171"/>
      <c r="ST50" s="171"/>
      <c r="SU50" s="171"/>
      <c r="SV50" s="171"/>
      <c r="SW50" s="171"/>
      <c r="SX50" s="171"/>
      <c r="SY50" s="171"/>
      <c r="SZ50" s="171"/>
      <c r="TA50" s="171"/>
      <c r="TB50" s="171"/>
      <c r="TC50" s="171"/>
      <c r="TD50" s="171"/>
      <c r="TE50" s="171"/>
      <c r="TF50" s="171"/>
      <c r="TG50" s="171"/>
      <c r="TH50" s="171"/>
      <c r="TI50" s="171"/>
      <c r="TJ50" s="171"/>
      <c r="TK50" s="171"/>
      <c r="TL50" s="171"/>
      <c r="TM50" s="171"/>
      <c r="TN50" s="171"/>
      <c r="TO50" s="171"/>
      <c r="TP50" s="171"/>
      <c r="TQ50" s="171"/>
      <c r="TR50" s="171"/>
      <c r="TS50" s="171"/>
      <c r="TT50" s="171"/>
      <c r="TU50" s="171"/>
      <c r="TV50" s="171"/>
      <c r="TW50" s="171"/>
      <c r="TX50" s="171"/>
      <c r="TY50" s="171"/>
      <c r="TZ50" s="171"/>
      <c r="UA50" s="171"/>
      <c r="UB50" s="171"/>
      <c r="UC50" s="171"/>
      <c r="UD50" s="171"/>
      <c r="UE50" s="171"/>
      <c r="UF50" s="171"/>
      <c r="UG50" s="171"/>
      <c r="UH50" s="171"/>
      <c r="UI50" s="171"/>
      <c r="UJ50" s="171"/>
      <c r="UK50" s="171"/>
      <c r="UL50" s="171"/>
      <c r="UM50" s="171"/>
      <c r="UN50" s="171"/>
      <c r="UO50" s="171"/>
      <c r="UP50" s="171"/>
      <c r="UQ50" s="171"/>
      <c r="UR50" s="171"/>
      <c r="US50" s="171"/>
      <c r="UT50" s="171"/>
      <c r="UU50" s="171"/>
      <c r="UV50" s="171"/>
      <c r="UW50" s="171"/>
      <c r="UX50" s="171"/>
      <c r="UY50" s="171"/>
      <c r="UZ50" s="171"/>
      <c r="VA50" s="171"/>
      <c r="VB50" s="171"/>
      <c r="VC50" s="171"/>
      <c r="VD50" s="171"/>
      <c r="VE50" s="171"/>
      <c r="VF50" s="171"/>
      <c r="VG50" s="171"/>
      <c r="VH50" s="171"/>
      <c r="VI50" s="171"/>
      <c r="VJ50" s="171"/>
      <c r="VK50" s="171"/>
      <c r="VL50" s="171"/>
      <c r="VM50" s="171"/>
      <c r="VN50" s="171"/>
      <c r="VO50" s="171"/>
      <c r="VP50" s="171"/>
      <c r="VQ50" s="171"/>
      <c r="VR50" s="171"/>
      <c r="VS50" s="171"/>
      <c r="VT50" s="171"/>
      <c r="VU50" s="171"/>
      <c r="VV50" s="171"/>
      <c r="VW50" s="171"/>
      <c r="VX50" s="171"/>
      <c r="VY50" s="171"/>
      <c r="VZ50" s="171"/>
      <c r="WA50" s="171"/>
      <c r="WB50" s="171"/>
      <c r="WC50" s="171"/>
      <c r="WD50" s="171"/>
      <c r="WE50" s="171"/>
      <c r="WF50" s="171"/>
      <c r="WG50" s="171"/>
      <c r="WH50" s="171"/>
      <c r="WI50" s="171"/>
      <c r="WJ50" s="171"/>
      <c r="WK50" s="171"/>
      <c r="WL50" s="171"/>
      <c r="WM50" s="171"/>
      <c r="WN50" s="171"/>
      <c r="WO50" s="171"/>
      <c r="WP50" s="171"/>
      <c r="WQ50" s="171"/>
      <c r="WR50" s="171"/>
      <c r="WS50" s="171"/>
      <c r="WT50" s="171"/>
      <c r="WU50" s="171"/>
      <c r="WV50" s="171"/>
      <c r="WW50" s="171"/>
      <c r="WX50" s="171"/>
      <c r="WY50" s="171"/>
      <c r="WZ50" s="171"/>
      <c r="XA50" s="171"/>
      <c r="XB50" s="171"/>
      <c r="XC50" s="171"/>
      <c r="XD50" s="171"/>
      <c r="XE50" s="171"/>
      <c r="XF50" s="171"/>
      <c r="XG50" s="171"/>
      <c r="XH50" s="171"/>
      <c r="XI50" s="171"/>
      <c r="XJ50" s="171"/>
      <c r="XK50" s="171"/>
      <c r="XL50" s="171"/>
      <c r="XM50" s="171"/>
      <c r="XN50" s="171"/>
      <c r="XO50" s="171"/>
      <c r="XP50" s="171"/>
      <c r="XQ50" s="171"/>
      <c r="XR50" s="171"/>
      <c r="XS50" s="171"/>
      <c r="XT50" s="171"/>
      <c r="XU50" s="171"/>
      <c r="XV50" s="171"/>
      <c r="XW50" s="171"/>
      <c r="XX50" s="171"/>
      <c r="XY50" s="171"/>
      <c r="XZ50" s="171"/>
      <c r="YA50" s="171"/>
      <c r="YB50" s="171"/>
      <c r="YC50" s="171"/>
      <c r="YD50" s="171"/>
      <c r="YE50" s="171"/>
      <c r="YF50" s="171"/>
      <c r="YG50" s="171"/>
      <c r="YH50" s="171"/>
      <c r="YI50" s="171"/>
      <c r="YJ50" s="171"/>
      <c r="YK50" s="171"/>
      <c r="YL50" s="171"/>
      <c r="YM50" s="171"/>
      <c r="YN50" s="171"/>
      <c r="YO50" s="171"/>
      <c r="YP50" s="171"/>
      <c r="YQ50" s="171"/>
      <c r="YR50" s="171"/>
      <c r="YS50" s="171"/>
      <c r="YT50" s="171"/>
      <c r="YU50" s="171"/>
      <c r="YV50" s="171"/>
      <c r="YW50" s="171"/>
      <c r="YX50" s="171"/>
      <c r="YY50" s="171"/>
      <c r="YZ50" s="171"/>
      <c r="ZA50" s="171"/>
      <c r="ZB50" s="171"/>
      <c r="ZC50" s="171"/>
      <c r="ZD50" s="171"/>
      <c r="ZE50" s="171"/>
      <c r="ZF50" s="171"/>
      <c r="ZG50" s="171"/>
      <c r="ZH50" s="171"/>
      <c r="ZI50" s="171"/>
      <c r="ZJ50" s="171"/>
      <c r="ZK50" s="171"/>
      <c r="ZL50" s="171"/>
      <c r="ZM50" s="171"/>
      <c r="ZN50" s="171"/>
      <c r="ZO50" s="171"/>
      <c r="ZP50" s="171"/>
      <c r="ZQ50" s="171"/>
      <c r="ZR50" s="171"/>
      <c r="ZS50" s="171"/>
      <c r="ZT50" s="171"/>
      <c r="ZU50" s="171"/>
      <c r="ZV50" s="171"/>
      <c r="ZW50" s="171"/>
      <c r="ZX50" s="171"/>
      <c r="ZY50" s="171"/>
      <c r="ZZ50" s="171"/>
      <c r="AAA50" s="171"/>
      <c r="AAB50" s="171"/>
      <c r="AAC50" s="171"/>
      <c r="AAD50" s="171"/>
      <c r="AAE50" s="171"/>
      <c r="AAF50" s="171"/>
      <c r="AAG50" s="171"/>
      <c r="AAH50" s="171"/>
      <c r="AAI50" s="171"/>
      <c r="AAJ50" s="171"/>
      <c r="AAK50" s="171"/>
      <c r="AAL50" s="171"/>
      <c r="AAM50" s="171"/>
      <c r="AAN50" s="171"/>
      <c r="AAO50" s="171"/>
      <c r="AAP50" s="171"/>
      <c r="AAQ50" s="171"/>
      <c r="AAR50" s="171"/>
      <c r="AAS50" s="171"/>
      <c r="AAT50" s="171"/>
      <c r="AAU50" s="171"/>
      <c r="AAV50" s="171"/>
      <c r="AAW50" s="171"/>
      <c r="AAX50" s="171"/>
      <c r="AAY50" s="171"/>
      <c r="AAZ50" s="171"/>
      <c r="ABA50" s="171"/>
      <c r="ABB50" s="171"/>
      <c r="ABC50" s="171"/>
      <c r="ABD50" s="171"/>
      <c r="ABE50" s="171"/>
      <c r="ABF50" s="171"/>
      <c r="ABG50" s="171"/>
      <c r="ABH50" s="171"/>
      <c r="ABI50" s="171"/>
      <c r="ABJ50" s="171"/>
      <c r="ABK50" s="171"/>
      <c r="ABL50" s="171"/>
      <c r="ABM50" s="171"/>
      <c r="ABN50" s="171"/>
      <c r="ABO50" s="171"/>
      <c r="ABP50" s="171"/>
      <c r="ABQ50" s="171"/>
      <c r="ABR50" s="171"/>
      <c r="ABS50" s="171"/>
      <c r="ABT50" s="171"/>
      <c r="ABU50" s="171"/>
      <c r="ABV50" s="171"/>
      <c r="ABW50" s="171"/>
      <c r="ABX50" s="171"/>
      <c r="ABY50" s="171"/>
      <c r="ABZ50" s="171"/>
      <c r="ACA50" s="171"/>
      <c r="ACB50" s="171"/>
      <c r="ACC50" s="171"/>
      <c r="ACD50" s="171"/>
      <c r="ACE50" s="171"/>
      <c r="ACF50" s="171"/>
      <c r="ACG50" s="171"/>
      <c r="ACH50" s="171"/>
      <c r="ACI50" s="171"/>
      <c r="ACJ50" s="171"/>
      <c r="ACK50" s="171"/>
      <c r="ACL50" s="171"/>
      <c r="ACM50" s="171"/>
      <c r="ACN50" s="171"/>
      <c r="ACO50" s="171"/>
      <c r="ACP50" s="171"/>
      <c r="ACQ50" s="171"/>
      <c r="ACR50" s="171"/>
      <c r="ACS50" s="171"/>
      <c r="ACT50" s="171"/>
      <c r="ACU50" s="171"/>
      <c r="ACV50" s="171"/>
      <c r="ACW50" s="171"/>
      <c r="ACX50" s="171"/>
      <c r="ACY50" s="171"/>
      <c r="ACZ50" s="171"/>
      <c r="ADA50" s="171"/>
      <c r="ADB50" s="171"/>
      <c r="ADC50" s="171"/>
      <c r="ADD50" s="171"/>
      <c r="ADE50" s="171"/>
      <c r="ADF50" s="171"/>
      <c r="ADG50" s="171"/>
      <c r="ADH50" s="171"/>
      <c r="ADI50" s="171"/>
      <c r="ADJ50" s="171"/>
      <c r="ADK50" s="171"/>
      <c r="ADL50" s="171"/>
      <c r="ADM50" s="171"/>
      <c r="ADN50" s="171"/>
      <c r="ADO50" s="171"/>
      <c r="ADP50" s="171"/>
      <c r="ADQ50" s="171"/>
      <c r="ADR50" s="171"/>
      <c r="ADS50" s="171"/>
      <c r="ADT50" s="171"/>
      <c r="ADU50" s="171"/>
      <c r="ADV50" s="171"/>
      <c r="ADW50" s="171"/>
      <c r="ADX50" s="171"/>
      <c r="ADY50" s="171"/>
      <c r="ADZ50" s="171"/>
      <c r="AEA50" s="171"/>
      <c r="AEB50" s="171"/>
      <c r="AEC50" s="171"/>
      <c r="AED50" s="171"/>
      <c r="AEE50" s="171"/>
      <c r="AEF50" s="171"/>
      <c r="AEG50" s="171"/>
      <c r="AEH50" s="171"/>
      <c r="AEI50" s="171"/>
      <c r="AEJ50" s="171"/>
      <c r="AEK50" s="171"/>
      <c r="AEL50" s="171"/>
      <c r="AEM50" s="171"/>
      <c r="AEN50" s="171"/>
      <c r="AEO50" s="171"/>
      <c r="AEP50" s="171"/>
      <c r="AEQ50" s="171"/>
      <c r="AER50" s="171"/>
      <c r="AES50" s="171"/>
      <c r="AET50" s="171"/>
      <c r="AEU50" s="171"/>
      <c r="AEV50" s="171"/>
      <c r="AEW50" s="171"/>
      <c r="AEX50" s="171"/>
      <c r="AEY50" s="171"/>
      <c r="AEZ50" s="171"/>
      <c r="AFA50" s="171"/>
      <c r="AFB50" s="171"/>
      <c r="AFC50" s="171"/>
      <c r="AFD50" s="171"/>
      <c r="AFE50" s="171"/>
      <c r="AFF50" s="171"/>
      <c r="AFG50" s="171"/>
      <c r="AFH50" s="171"/>
      <c r="AFI50" s="171"/>
      <c r="AFJ50" s="171"/>
      <c r="AFK50" s="171"/>
      <c r="AFL50" s="171"/>
      <c r="AFM50" s="171"/>
      <c r="AFN50" s="171"/>
      <c r="AFO50" s="171"/>
      <c r="AFP50" s="171"/>
      <c r="AFQ50" s="171"/>
      <c r="AFR50" s="171"/>
      <c r="AFS50" s="171"/>
      <c r="AFT50" s="171"/>
      <c r="AFU50" s="171"/>
      <c r="AFV50" s="171"/>
      <c r="AFW50" s="171"/>
      <c r="AFX50" s="171"/>
      <c r="AFY50" s="171"/>
      <c r="AFZ50" s="171"/>
      <c r="AGA50" s="171"/>
      <c r="AGB50" s="171"/>
      <c r="AGC50" s="171"/>
      <c r="AGD50" s="171"/>
      <c r="AGE50" s="171"/>
      <c r="AGF50" s="171"/>
      <c r="AGG50" s="171"/>
      <c r="AGH50" s="171"/>
      <c r="AGI50" s="171"/>
      <c r="AGJ50" s="171"/>
      <c r="AGK50" s="171"/>
      <c r="AGL50" s="171"/>
      <c r="AGM50" s="171"/>
      <c r="AGN50" s="171"/>
      <c r="AGO50" s="171"/>
      <c r="AGP50" s="171"/>
      <c r="AGQ50" s="171"/>
      <c r="AGR50" s="171"/>
      <c r="AGS50" s="171"/>
      <c r="AGT50" s="171"/>
      <c r="AGU50" s="171"/>
      <c r="AGV50" s="171"/>
      <c r="AGW50" s="171"/>
      <c r="AGX50" s="171"/>
      <c r="AGY50" s="171"/>
      <c r="AGZ50" s="171"/>
      <c r="AHA50" s="171"/>
      <c r="AHB50" s="171"/>
      <c r="AHC50" s="171"/>
      <c r="AHD50" s="171"/>
      <c r="AHE50" s="171"/>
      <c r="AHF50" s="171"/>
      <c r="AHG50" s="171"/>
      <c r="AHH50" s="171"/>
      <c r="AHI50" s="171"/>
      <c r="AHJ50" s="171"/>
      <c r="AHK50" s="171"/>
      <c r="AHL50" s="171"/>
      <c r="AHM50" s="171"/>
      <c r="AHN50" s="171"/>
      <c r="AHO50" s="171"/>
      <c r="AHP50" s="171"/>
      <c r="AHQ50" s="171"/>
      <c r="AHR50" s="171"/>
      <c r="AHS50" s="171"/>
      <c r="AHT50" s="171"/>
      <c r="AHU50" s="171"/>
      <c r="AHV50" s="171"/>
      <c r="AHW50" s="171"/>
      <c r="AHX50" s="171"/>
      <c r="AHY50" s="171"/>
      <c r="AHZ50" s="171"/>
      <c r="AIA50" s="171"/>
      <c r="AIB50" s="171"/>
      <c r="AIC50" s="171"/>
      <c r="AID50" s="171"/>
      <c r="AIE50" s="171"/>
      <c r="AIF50" s="171"/>
      <c r="AIG50" s="171"/>
      <c r="AIH50" s="171"/>
      <c r="AII50" s="171"/>
      <c r="AIJ50" s="171"/>
      <c r="AIK50" s="171"/>
      <c r="AIL50" s="171"/>
      <c r="AIM50" s="171"/>
      <c r="AIN50" s="171"/>
      <c r="AIO50" s="171"/>
      <c r="AIP50" s="171"/>
      <c r="AIQ50" s="171"/>
      <c r="AIR50" s="171"/>
      <c r="AIS50" s="171"/>
      <c r="AIT50" s="171"/>
      <c r="AIU50" s="171"/>
      <c r="AIV50" s="171"/>
      <c r="AIW50" s="171"/>
      <c r="AIX50" s="171"/>
      <c r="AIY50" s="171"/>
      <c r="AIZ50" s="171"/>
      <c r="AJA50" s="171"/>
      <c r="AJB50" s="171"/>
      <c r="AJC50" s="171"/>
      <c r="AJD50" s="171"/>
      <c r="AJE50" s="171"/>
      <c r="AJF50" s="171"/>
      <c r="AJG50" s="171"/>
      <c r="AJH50" s="171"/>
      <c r="AJI50" s="171"/>
      <c r="AJJ50" s="171"/>
      <c r="AJK50" s="171"/>
      <c r="AJL50" s="171"/>
      <c r="AJM50" s="171"/>
      <c r="AJN50" s="171"/>
      <c r="AJO50" s="171"/>
      <c r="AJP50" s="171"/>
      <c r="AJQ50" s="171"/>
      <c r="AJR50" s="171"/>
      <c r="AJS50" s="171"/>
      <c r="AJT50" s="171"/>
      <c r="AJU50" s="171"/>
      <c r="AJV50" s="171"/>
      <c r="AJW50" s="171"/>
      <c r="AJX50" s="171"/>
      <c r="AJY50" s="171"/>
      <c r="AJZ50" s="171"/>
      <c r="AKA50" s="171"/>
      <c r="AKB50" s="171"/>
      <c r="AKC50" s="171"/>
      <c r="AKD50" s="171"/>
      <c r="AKE50" s="171"/>
      <c r="AKF50" s="171"/>
      <c r="AKG50" s="171"/>
      <c r="AKH50" s="171"/>
      <c r="AKI50" s="171"/>
      <c r="AKJ50" s="171"/>
      <c r="AKK50" s="171"/>
      <c r="AKL50" s="171"/>
      <c r="AKM50" s="171"/>
      <c r="AKN50" s="171"/>
      <c r="AKO50" s="171"/>
      <c r="AKP50" s="171"/>
      <c r="AKQ50" s="171"/>
      <c r="AKR50" s="171"/>
      <c r="AKS50" s="171"/>
      <c r="AKT50" s="171"/>
      <c r="AKU50" s="171"/>
      <c r="AKV50" s="171"/>
      <c r="AKW50" s="171"/>
      <c r="AKX50" s="171"/>
      <c r="AKY50" s="171"/>
      <c r="AKZ50" s="171"/>
      <c r="ALA50" s="171"/>
      <c r="ALB50" s="171"/>
      <c r="ALC50" s="171"/>
      <c r="ALD50" s="171"/>
      <c r="ALE50" s="171"/>
      <c r="ALF50" s="171"/>
      <c r="ALG50" s="171"/>
      <c r="ALH50" s="171"/>
      <c r="ALI50" s="171"/>
      <c r="ALJ50" s="171"/>
      <c r="ALK50" s="171"/>
      <c r="ALL50" s="171"/>
      <c r="ALM50" s="171"/>
      <c r="ALN50" s="171"/>
      <c r="ALO50" s="171"/>
      <c r="ALP50" s="171"/>
      <c r="ALQ50" s="171"/>
      <c r="ALR50" s="171"/>
    </row>
    <row r="51" spans="1:1006">
      <c r="A51" s="196" t="s">
        <v>168</v>
      </c>
      <c r="B51" s="368" t="s">
        <v>169</v>
      </c>
      <c r="C51" s="368"/>
      <c r="D51" s="221">
        <f>'Anlage A2'!I25</f>
        <v>110</v>
      </c>
      <c r="E51" s="183">
        <f>G51/F51</f>
        <v>40702.839999999989</v>
      </c>
      <c r="F51" s="198">
        <f>F$12/D51</f>
        <v>0.90909090909090906</v>
      </c>
      <c r="G51" s="183">
        <f>'Anlage A2'!J25</f>
        <v>37002.58181818181</v>
      </c>
      <c r="H51" s="183">
        <f>'Anlage A2'!K25</f>
        <v>1.0344585355935647</v>
      </c>
      <c r="BM51" s="171"/>
      <c r="BN51" s="171"/>
      <c r="BO51" s="171"/>
      <c r="BP51" s="171"/>
      <c r="BQ51" s="171"/>
      <c r="BR51" s="171"/>
      <c r="BS51" s="171"/>
      <c r="BT51" s="171"/>
      <c r="BU51" s="171"/>
      <c r="BV51" s="171"/>
      <c r="BW51" s="171"/>
      <c r="BX51" s="171"/>
      <c r="BY51" s="171"/>
      <c r="BZ51" s="171"/>
      <c r="CA51" s="171"/>
      <c r="CB51" s="171"/>
      <c r="CC51" s="171"/>
      <c r="CD51" s="171"/>
      <c r="CE51" s="171"/>
      <c r="CF51" s="171"/>
      <c r="CG51" s="171"/>
      <c r="CH51" s="171"/>
      <c r="CI51" s="171"/>
      <c r="CJ51" s="171"/>
      <c r="CK51" s="171"/>
      <c r="CL51" s="171"/>
      <c r="CM51" s="171"/>
      <c r="CN51" s="171"/>
      <c r="CO51" s="171"/>
      <c r="CP51" s="171"/>
      <c r="CQ51" s="171"/>
      <c r="CR51" s="171"/>
      <c r="CS51" s="171"/>
      <c r="CT51" s="171"/>
      <c r="CU51" s="171"/>
      <c r="CV51" s="171"/>
      <c r="CW51" s="171"/>
      <c r="CX51" s="171"/>
      <c r="CY51" s="171"/>
      <c r="CZ51" s="171"/>
      <c r="DA51" s="171"/>
      <c r="DB51" s="171"/>
      <c r="DC51" s="171"/>
      <c r="DD51" s="171"/>
      <c r="DE51" s="171"/>
      <c r="DF51" s="171"/>
      <c r="DG51" s="171"/>
      <c r="DH51" s="171"/>
      <c r="DI51" s="171"/>
      <c r="DJ51" s="171"/>
      <c r="DK51" s="171"/>
      <c r="DL51" s="171"/>
      <c r="DM51" s="171"/>
      <c r="DN51" s="171"/>
      <c r="DO51" s="171"/>
      <c r="DP51" s="171"/>
      <c r="DQ51" s="171"/>
      <c r="DR51" s="171"/>
      <c r="DS51" s="171"/>
      <c r="DT51" s="171"/>
      <c r="DU51" s="171"/>
      <c r="DV51" s="171"/>
      <c r="DW51" s="171"/>
      <c r="DX51" s="171"/>
      <c r="DY51" s="171"/>
      <c r="DZ51" s="171"/>
      <c r="EA51" s="171"/>
      <c r="EB51" s="171"/>
      <c r="EC51" s="171"/>
      <c r="ED51" s="171"/>
      <c r="EE51" s="171"/>
      <c r="EF51" s="171"/>
      <c r="EG51" s="171"/>
      <c r="EH51" s="171"/>
      <c r="EI51" s="171"/>
      <c r="EJ51" s="171"/>
      <c r="EK51" s="171"/>
      <c r="EL51" s="171"/>
      <c r="EM51" s="171"/>
      <c r="EN51" s="171"/>
      <c r="EO51" s="171"/>
      <c r="EP51" s="171"/>
      <c r="EQ51" s="171"/>
      <c r="ER51" s="171"/>
      <c r="ES51" s="171"/>
      <c r="ET51" s="171"/>
      <c r="EU51" s="171"/>
      <c r="EV51" s="171"/>
      <c r="EW51" s="171"/>
      <c r="EX51" s="171"/>
      <c r="EY51" s="171"/>
      <c r="EZ51" s="171"/>
      <c r="FA51" s="171"/>
      <c r="FB51" s="171"/>
      <c r="FC51" s="171"/>
      <c r="FD51" s="171"/>
      <c r="FE51" s="171"/>
      <c r="FF51" s="171"/>
      <c r="FG51" s="171"/>
      <c r="FH51" s="171"/>
      <c r="FI51" s="171"/>
      <c r="FJ51" s="171"/>
      <c r="FK51" s="171"/>
      <c r="FL51" s="171"/>
      <c r="FM51" s="171"/>
      <c r="FN51" s="171"/>
      <c r="FO51" s="171"/>
      <c r="FP51" s="171"/>
      <c r="FQ51" s="171"/>
      <c r="FR51" s="171"/>
      <c r="FS51" s="171"/>
      <c r="FT51" s="171"/>
      <c r="FU51" s="171"/>
      <c r="FV51" s="171"/>
      <c r="FW51" s="171"/>
      <c r="FX51" s="171"/>
      <c r="FY51" s="171"/>
      <c r="FZ51" s="171"/>
      <c r="GA51" s="171"/>
      <c r="GB51" s="171"/>
      <c r="GC51" s="171"/>
      <c r="GD51" s="171"/>
      <c r="GE51" s="171"/>
      <c r="GF51" s="171"/>
      <c r="GG51" s="171"/>
      <c r="GH51" s="171"/>
      <c r="GI51" s="171"/>
      <c r="GJ51" s="171"/>
      <c r="GK51" s="171"/>
      <c r="GL51" s="171"/>
      <c r="GM51" s="171"/>
      <c r="GN51" s="171"/>
      <c r="GO51" s="171"/>
      <c r="GP51" s="171"/>
      <c r="GQ51" s="171"/>
      <c r="GR51" s="171"/>
      <c r="GS51" s="171"/>
      <c r="GT51" s="171"/>
      <c r="GU51" s="171"/>
      <c r="GV51" s="171"/>
      <c r="GW51" s="171"/>
      <c r="GX51" s="171"/>
      <c r="GY51" s="171"/>
      <c r="GZ51" s="171"/>
      <c r="HA51" s="171"/>
      <c r="HB51" s="171"/>
      <c r="HC51" s="171"/>
      <c r="HD51" s="171"/>
      <c r="HE51" s="171"/>
      <c r="HF51" s="171"/>
      <c r="HG51" s="171"/>
      <c r="HH51" s="171"/>
      <c r="HI51" s="171"/>
      <c r="HJ51" s="171"/>
      <c r="HK51" s="171"/>
      <c r="HL51" s="171"/>
      <c r="HM51" s="171"/>
      <c r="HN51" s="171"/>
      <c r="HO51" s="171"/>
      <c r="HP51" s="171"/>
      <c r="HQ51" s="171"/>
      <c r="HR51" s="171"/>
      <c r="HS51" s="171"/>
      <c r="HT51" s="171"/>
      <c r="HU51" s="171"/>
      <c r="HV51" s="171"/>
      <c r="HW51" s="171"/>
      <c r="HX51" s="171"/>
      <c r="HY51" s="171"/>
      <c r="HZ51" s="171"/>
      <c r="IA51" s="171"/>
      <c r="IB51" s="171"/>
      <c r="IC51" s="171"/>
      <c r="ID51" s="171"/>
      <c r="IE51" s="171"/>
      <c r="IF51" s="171"/>
      <c r="IG51" s="171"/>
      <c r="IH51" s="171"/>
      <c r="II51" s="171"/>
      <c r="IJ51" s="171"/>
      <c r="IK51" s="171"/>
      <c r="IL51" s="171"/>
      <c r="IM51" s="171"/>
      <c r="IN51" s="171"/>
      <c r="IO51" s="171"/>
      <c r="IP51" s="171"/>
      <c r="IQ51" s="171"/>
      <c r="IR51" s="171"/>
      <c r="IS51" s="171"/>
      <c r="IT51" s="171"/>
      <c r="IU51" s="171"/>
      <c r="IV51" s="171"/>
      <c r="IW51" s="171"/>
      <c r="IX51" s="171"/>
      <c r="IY51" s="171"/>
      <c r="IZ51" s="171"/>
      <c r="JA51" s="171"/>
      <c r="JB51" s="171"/>
      <c r="JC51" s="171"/>
      <c r="JD51" s="171"/>
      <c r="JE51" s="171"/>
      <c r="JF51" s="171"/>
      <c r="JG51" s="171"/>
      <c r="JH51" s="171"/>
      <c r="JI51" s="171"/>
      <c r="JJ51" s="171"/>
      <c r="JK51" s="171"/>
      <c r="JL51" s="171"/>
      <c r="JM51" s="171"/>
      <c r="JN51" s="171"/>
      <c r="JO51" s="171"/>
      <c r="JP51" s="171"/>
      <c r="JQ51" s="171"/>
      <c r="JR51" s="171"/>
      <c r="JS51" s="171"/>
      <c r="JT51" s="171"/>
      <c r="JU51" s="171"/>
      <c r="JV51" s="171"/>
      <c r="JW51" s="171"/>
      <c r="JX51" s="171"/>
      <c r="JY51" s="171"/>
      <c r="JZ51" s="171"/>
      <c r="KA51" s="171"/>
      <c r="KB51" s="171"/>
      <c r="KC51" s="171"/>
      <c r="KD51" s="171"/>
      <c r="KE51" s="171"/>
      <c r="KF51" s="171"/>
      <c r="KG51" s="171"/>
      <c r="KH51" s="171"/>
      <c r="KI51" s="171"/>
      <c r="KJ51" s="171"/>
      <c r="KK51" s="171"/>
      <c r="KL51" s="171"/>
      <c r="KM51" s="171"/>
      <c r="KN51" s="171"/>
      <c r="KO51" s="171"/>
      <c r="KP51" s="171"/>
      <c r="KQ51" s="171"/>
      <c r="KR51" s="171"/>
      <c r="KS51" s="171"/>
      <c r="KT51" s="171"/>
      <c r="KU51" s="171"/>
      <c r="KV51" s="171"/>
      <c r="KW51" s="171"/>
      <c r="KX51" s="171"/>
      <c r="KY51" s="171"/>
      <c r="KZ51" s="171"/>
      <c r="LA51" s="171"/>
      <c r="LB51" s="171"/>
      <c r="LC51" s="171"/>
      <c r="LD51" s="171"/>
      <c r="LE51" s="171"/>
      <c r="LF51" s="171"/>
      <c r="LG51" s="171"/>
      <c r="LH51" s="171"/>
      <c r="LI51" s="171"/>
      <c r="LJ51" s="171"/>
      <c r="LK51" s="171"/>
      <c r="LL51" s="171"/>
      <c r="LM51" s="171"/>
      <c r="LN51" s="171"/>
      <c r="LO51" s="171"/>
      <c r="LP51" s="171"/>
      <c r="LQ51" s="171"/>
      <c r="LR51" s="171"/>
      <c r="LS51" s="171"/>
      <c r="LT51" s="171"/>
      <c r="LU51" s="171"/>
      <c r="LV51" s="171"/>
      <c r="LW51" s="171"/>
      <c r="LX51" s="171"/>
      <c r="LY51" s="171"/>
      <c r="LZ51" s="171"/>
      <c r="MA51" s="171"/>
      <c r="MB51" s="171"/>
      <c r="MC51" s="171"/>
      <c r="MD51" s="171"/>
      <c r="ME51" s="171"/>
      <c r="MF51" s="171"/>
      <c r="MG51" s="171"/>
      <c r="MH51" s="171"/>
      <c r="MI51" s="171"/>
      <c r="MJ51" s="171"/>
      <c r="MK51" s="171"/>
      <c r="ML51" s="171"/>
      <c r="MM51" s="171"/>
      <c r="MN51" s="171"/>
      <c r="MO51" s="171"/>
      <c r="MP51" s="171"/>
      <c r="MQ51" s="171"/>
      <c r="MR51" s="171"/>
      <c r="MS51" s="171"/>
      <c r="MT51" s="171"/>
      <c r="MU51" s="171"/>
      <c r="MV51" s="171"/>
      <c r="MW51" s="171"/>
      <c r="MX51" s="171"/>
      <c r="MY51" s="171"/>
      <c r="MZ51" s="171"/>
      <c r="NA51" s="171"/>
      <c r="NB51" s="171"/>
      <c r="NC51" s="171"/>
      <c r="ND51" s="171"/>
      <c r="NE51" s="171"/>
      <c r="NF51" s="171"/>
      <c r="NG51" s="171"/>
      <c r="NH51" s="171"/>
      <c r="NI51" s="171"/>
      <c r="NJ51" s="171"/>
      <c r="NK51" s="171"/>
      <c r="NL51" s="171"/>
      <c r="NM51" s="171"/>
      <c r="NN51" s="171"/>
      <c r="NO51" s="171"/>
      <c r="NP51" s="171"/>
      <c r="NQ51" s="171"/>
      <c r="NR51" s="171"/>
      <c r="NS51" s="171"/>
      <c r="NT51" s="171"/>
      <c r="NU51" s="171"/>
      <c r="NV51" s="171"/>
      <c r="NW51" s="171"/>
      <c r="NX51" s="171"/>
      <c r="NY51" s="171"/>
      <c r="NZ51" s="171"/>
      <c r="OA51" s="171"/>
      <c r="OB51" s="171"/>
      <c r="OC51" s="171"/>
      <c r="OD51" s="171"/>
      <c r="OE51" s="171"/>
      <c r="OF51" s="171"/>
      <c r="OG51" s="171"/>
      <c r="OH51" s="171"/>
      <c r="OI51" s="171"/>
      <c r="OJ51" s="171"/>
      <c r="OK51" s="171"/>
      <c r="OL51" s="171"/>
      <c r="OM51" s="171"/>
      <c r="ON51" s="171"/>
      <c r="OO51" s="171"/>
      <c r="OP51" s="171"/>
      <c r="OQ51" s="171"/>
      <c r="OR51" s="171"/>
      <c r="OS51" s="171"/>
      <c r="OT51" s="171"/>
      <c r="OU51" s="171"/>
      <c r="OV51" s="171"/>
      <c r="OW51" s="171"/>
      <c r="OX51" s="171"/>
      <c r="OY51" s="171"/>
      <c r="OZ51" s="171"/>
      <c r="PA51" s="171"/>
      <c r="PB51" s="171"/>
      <c r="PC51" s="171"/>
      <c r="PD51" s="171"/>
      <c r="PE51" s="171"/>
      <c r="PF51" s="171"/>
      <c r="PG51" s="171"/>
      <c r="PH51" s="171"/>
      <c r="PI51" s="171"/>
      <c r="PJ51" s="171"/>
      <c r="PK51" s="171"/>
      <c r="PL51" s="171"/>
      <c r="PM51" s="171"/>
      <c r="PN51" s="171"/>
      <c r="PO51" s="171"/>
      <c r="PP51" s="171"/>
      <c r="PQ51" s="171"/>
      <c r="PR51" s="171"/>
      <c r="PS51" s="171"/>
      <c r="PT51" s="171"/>
      <c r="PU51" s="171"/>
      <c r="PV51" s="171"/>
      <c r="PW51" s="171"/>
      <c r="PX51" s="171"/>
      <c r="PY51" s="171"/>
      <c r="PZ51" s="171"/>
      <c r="QA51" s="171"/>
      <c r="QB51" s="171"/>
      <c r="QC51" s="171"/>
      <c r="QD51" s="171"/>
      <c r="QE51" s="171"/>
      <c r="QF51" s="171"/>
      <c r="QG51" s="171"/>
      <c r="QH51" s="171"/>
      <c r="QI51" s="171"/>
      <c r="QJ51" s="171"/>
      <c r="QK51" s="171"/>
      <c r="QL51" s="171"/>
      <c r="QM51" s="171"/>
      <c r="QN51" s="171"/>
      <c r="QO51" s="171"/>
      <c r="QP51" s="171"/>
      <c r="QQ51" s="171"/>
      <c r="QR51" s="171"/>
      <c r="QS51" s="171"/>
      <c r="QT51" s="171"/>
      <c r="QU51" s="171"/>
      <c r="QV51" s="171"/>
      <c r="QW51" s="171"/>
      <c r="QX51" s="171"/>
      <c r="QY51" s="171"/>
      <c r="QZ51" s="171"/>
      <c r="RA51" s="171"/>
      <c r="RB51" s="171"/>
      <c r="RC51" s="171"/>
      <c r="RD51" s="171"/>
      <c r="RE51" s="171"/>
      <c r="RF51" s="171"/>
      <c r="RG51" s="171"/>
      <c r="RH51" s="171"/>
      <c r="RI51" s="171"/>
      <c r="RJ51" s="171"/>
      <c r="RK51" s="171"/>
      <c r="RL51" s="171"/>
      <c r="RM51" s="171"/>
      <c r="RN51" s="171"/>
      <c r="RO51" s="171"/>
      <c r="RP51" s="171"/>
      <c r="RQ51" s="171"/>
      <c r="RR51" s="171"/>
      <c r="RS51" s="171"/>
      <c r="RT51" s="171"/>
      <c r="RU51" s="171"/>
      <c r="RV51" s="171"/>
      <c r="RW51" s="171"/>
      <c r="RX51" s="171"/>
      <c r="RY51" s="171"/>
      <c r="RZ51" s="171"/>
      <c r="SA51" s="171"/>
      <c r="SB51" s="171"/>
      <c r="SC51" s="171"/>
      <c r="SD51" s="171"/>
      <c r="SE51" s="171"/>
      <c r="SF51" s="171"/>
      <c r="SG51" s="171"/>
      <c r="SH51" s="171"/>
      <c r="SI51" s="171"/>
      <c r="SJ51" s="171"/>
      <c r="SK51" s="171"/>
      <c r="SL51" s="171"/>
      <c r="SM51" s="171"/>
      <c r="SN51" s="171"/>
      <c r="SO51" s="171"/>
      <c r="SP51" s="171"/>
      <c r="SQ51" s="171"/>
      <c r="SR51" s="171"/>
      <c r="SS51" s="171"/>
      <c r="ST51" s="171"/>
      <c r="SU51" s="171"/>
      <c r="SV51" s="171"/>
      <c r="SW51" s="171"/>
      <c r="SX51" s="171"/>
      <c r="SY51" s="171"/>
      <c r="SZ51" s="171"/>
      <c r="TA51" s="171"/>
      <c r="TB51" s="171"/>
      <c r="TC51" s="171"/>
      <c r="TD51" s="171"/>
      <c r="TE51" s="171"/>
      <c r="TF51" s="171"/>
      <c r="TG51" s="171"/>
      <c r="TH51" s="171"/>
      <c r="TI51" s="171"/>
      <c r="TJ51" s="171"/>
      <c r="TK51" s="171"/>
      <c r="TL51" s="171"/>
      <c r="TM51" s="171"/>
      <c r="TN51" s="171"/>
      <c r="TO51" s="171"/>
      <c r="TP51" s="171"/>
      <c r="TQ51" s="171"/>
      <c r="TR51" s="171"/>
      <c r="TS51" s="171"/>
      <c r="TT51" s="171"/>
      <c r="TU51" s="171"/>
      <c r="TV51" s="171"/>
      <c r="TW51" s="171"/>
      <c r="TX51" s="171"/>
      <c r="TY51" s="171"/>
      <c r="TZ51" s="171"/>
      <c r="UA51" s="171"/>
      <c r="UB51" s="171"/>
      <c r="UC51" s="171"/>
      <c r="UD51" s="171"/>
      <c r="UE51" s="171"/>
      <c r="UF51" s="171"/>
      <c r="UG51" s="171"/>
      <c r="UH51" s="171"/>
      <c r="UI51" s="171"/>
      <c r="UJ51" s="171"/>
      <c r="UK51" s="171"/>
      <c r="UL51" s="171"/>
      <c r="UM51" s="171"/>
      <c r="UN51" s="171"/>
      <c r="UO51" s="171"/>
      <c r="UP51" s="171"/>
      <c r="UQ51" s="171"/>
      <c r="UR51" s="171"/>
      <c r="US51" s="171"/>
      <c r="UT51" s="171"/>
      <c r="UU51" s="171"/>
      <c r="UV51" s="171"/>
      <c r="UW51" s="171"/>
      <c r="UX51" s="171"/>
      <c r="UY51" s="171"/>
      <c r="UZ51" s="171"/>
      <c r="VA51" s="171"/>
      <c r="VB51" s="171"/>
      <c r="VC51" s="171"/>
      <c r="VD51" s="171"/>
      <c r="VE51" s="171"/>
      <c r="VF51" s="171"/>
      <c r="VG51" s="171"/>
      <c r="VH51" s="171"/>
      <c r="VI51" s="171"/>
      <c r="VJ51" s="171"/>
      <c r="VK51" s="171"/>
      <c r="VL51" s="171"/>
      <c r="VM51" s="171"/>
      <c r="VN51" s="171"/>
      <c r="VO51" s="171"/>
      <c r="VP51" s="171"/>
      <c r="VQ51" s="171"/>
      <c r="VR51" s="171"/>
      <c r="VS51" s="171"/>
      <c r="VT51" s="171"/>
      <c r="VU51" s="171"/>
      <c r="VV51" s="171"/>
      <c r="VW51" s="171"/>
      <c r="VX51" s="171"/>
      <c r="VY51" s="171"/>
      <c r="VZ51" s="171"/>
      <c r="WA51" s="171"/>
      <c r="WB51" s="171"/>
      <c r="WC51" s="171"/>
      <c r="WD51" s="171"/>
      <c r="WE51" s="171"/>
      <c r="WF51" s="171"/>
      <c r="WG51" s="171"/>
      <c r="WH51" s="171"/>
      <c r="WI51" s="171"/>
      <c r="WJ51" s="171"/>
      <c r="WK51" s="171"/>
      <c r="WL51" s="171"/>
      <c r="WM51" s="171"/>
      <c r="WN51" s="171"/>
      <c r="WO51" s="171"/>
      <c r="WP51" s="171"/>
      <c r="WQ51" s="171"/>
      <c r="WR51" s="171"/>
      <c r="WS51" s="171"/>
      <c r="WT51" s="171"/>
      <c r="WU51" s="171"/>
      <c r="WV51" s="171"/>
      <c r="WW51" s="171"/>
      <c r="WX51" s="171"/>
      <c r="WY51" s="171"/>
      <c r="WZ51" s="171"/>
      <c r="XA51" s="171"/>
      <c r="XB51" s="171"/>
      <c r="XC51" s="171"/>
      <c r="XD51" s="171"/>
      <c r="XE51" s="171"/>
      <c r="XF51" s="171"/>
      <c r="XG51" s="171"/>
      <c r="XH51" s="171"/>
      <c r="XI51" s="171"/>
      <c r="XJ51" s="171"/>
      <c r="XK51" s="171"/>
      <c r="XL51" s="171"/>
      <c r="XM51" s="171"/>
      <c r="XN51" s="171"/>
      <c r="XO51" s="171"/>
      <c r="XP51" s="171"/>
      <c r="XQ51" s="171"/>
      <c r="XR51" s="171"/>
      <c r="XS51" s="171"/>
      <c r="XT51" s="171"/>
      <c r="XU51" s="171"/>
      <c r="XV51" s="171"/>
      <c r="XW51" s="171"/>
      <c r="XX51" s="171"/>
      <c r="XY51" s="171"/>
      <c r="XZ51" s="171"/>
      <c r="YA51" s="171"/>
      <c r="YB51" s="171"/>
      <c r="YC51" s="171"/>
      <c r="YD51" s="171"/>
      <c r="YE51" s="171"/>
      <c r="YF51" s="171"/>
      <c r="YG51" s="171"/>
      <c r="YH51" s="171"/>
      <c r="YI51" s="171"/>
      <c r="YJ51" s="171"/>
      <c r="YK51" s="171"/>
      <c r="YL51" s="171"/>
      <c r="YM51" s="171"/>
      <c r="YN51" s="171"/>
      <c r="YO51" s="171"/>
      <c r="YP51" s="171"/>
      <c r="YQ51" s="171"/>
      <c r="YR51" s="171"/>
      <c r="YS51" s="171"/>
      <c r="YT51" s="171"/>
      <c r="YU51" s="171"/>
      <c r="YV51" s="171"/>
      <c r="YW51" s="171"/>
      <c r="YX51" s="171"/>
      <c r="YY51" s="171"/>
      <c r="YZ51" s="171"/>
      <c r="ZA51" s="171"/>
      <c r="ZB51" s="171"/>
      <c r="ZC51" s="171"/>
      <c r="ZD51" s="171"/>
      <c r="ZE51" s="171"/>
      <c r="ZF51" s="171"/>
      <c r="ZG51" s="171"/>
      <c r="ZH51" s="171"/>
      <c r="ZI51" s="171"/>
      <c r="ZJ51" s="171"/>
      <c r="ZK51" s="171"/>
      <c r="ZL51" s="171"/>
      <c r="ZM51" s="171"/>
      <c r="ZN51" s="171"/>
      <c r="ZO51" s="171"/>
      <c r="ZP51" s="171"/>
      <c r="ZQ51" s="171"/>
      <c r="ZR51" s="171"/>
      <c r="ZS51" s="171"/>
      <c r="ZT51" s="171"/>
      <c r="ZU51" s="171"/>
      <c r="ZV51" s="171"/>
      <c r="ZW51" s="171"/>
      <c r="ZX51" s="171"/>
      <c r="ZY51" s="171"/>
      <c r="ZZ51" s="171"/>
      <c r="AAA51" s="171"/>
      <c r="AAB51" s="171"/>
      <c r="AAC51" s="171"/>
      <c r="AAD51" s="171"/>
      <c r="AAE51" s="171"/>
      <c r="AAF51" s="171"/>
      <c r="AAG51" s="171"/>
      <c r="AAH51" s="171"/>
      <c r="AAI51" s="171"/>
      <c r="AAJ51" s="171"/>
      <c r="AAK51" s="171"/>
      <c r="AAL51" s="171"/>
      <c r="AAM51" s="171"/>
      <c r="AAN51" s="171"/>
      <c r="AAO51" s="171"/>
      <c r="AAP51" s="171"/>
      <c r="AAQ51" s="171"/>
      <c r="AAR51" s="171"/>
      <c r="AAS51" s="171"/>
      <c r="AAT51" s="171"/>
      <c r="AAU51" s="171"/>
      <c r="AAV51" s="171"/>
      <c r="AAW51" s="171"/>
      <c r="AAX51" s="171"/>
      <c r="AAY51" s="171"/>
      <c r="AAZ51" s="171"/>
      <c r="ABA51" s="171"/>
      <c r="ABB51" s="171"/>
      <c r="ABC51" s="171"/>
      <c r="ABD51" s="171"/>
      <c r="ABE51" s="171"/>
      <c r="ABF51" s="171"/>
      <c r="ABG51" s="171"/>
      <c r="ABH51" s="171"/>
      <c r="ABI51" s="171"/>
      <c r="ABJ51" s="171"/>
      <c r="ABK51" s="171"/>
      <c r="ABL51" s="171"/>
      <c r="ABM51" s="171"/>
      <c r="ABN51" s="171"/>
      <c r="ABO51" s="171"/>
      <c r="ABP51" s="171"/>
      <c r="ABQ51" s="171"/>
      <c r="ABR51" s="171"/>
      <c r="ABS51" s="171"/>
      <c r="ABT51" s="171"/>
      <c r="ABU51" s="171"/>
      <c r="ABV51" s="171"/>
      <c r="ABW51" s="171"/>
      <c r="ABX51" s="171"/>
      <c r="ABY51" s="171"/>
      <c r="ABZ51" s="171"/>
      <c r="ACA51" s="171"/>
      <c r="ACB51" s="171"/>
      <c r="ACC51" s="171"/>
      <c r="ACD51" s="171"/>
      <c r="ACE51" s="171"/>
      <c r="ACF51" s="171"/>
      <c r="ACG51" s="171"/>
      <c r="ACH51" s="171"/>
      <c r="ACI51" s="171"/>
      <c r="ACJ51" s="171"/>
      <c r="ACK51" s="171"/>
      <c r="ACL51" s="171"/>
      <c r="ACM51" s="171"/>
      <c r="ACN51" s="171"/>
      <c r="ACO51" s="171"/>
      <c r="ACP51" s="171"/>
      <c r="ACQ51" s="171"/>
      <c r="ACR51" s="171"/>
      <c r="ACS51" s="171"/>
      <c r="ACT51" s="171"/>
      <c r="ACU51" s="171"/>
      <c r="ACV51" s="171"/>
      <c r="ACW51" s="171"/>
      <c r="ACX51" s="171"/>
      <c r="ACY51" s="171"/>
      <c r="ACZ51" s="171"/>
      <c r="ADA51" s="171"/>
      <c r="ADB51" s="171"/>
      <c r="ADC51" s="171"/>
      <c r="ADD51" s="171"/>
      <c r="ADE51" s="171"/>
      <c r="ADF51" s="171"/>
      <c r="ADG51" s="171"/>
      <c r="ADH51" s="171"/>
      <c r="ADI51" s="171"/>
      <c r="ADJ51" s="171"/>
      <c r="ADK51" s="171"/>
      <c r="ADL51" s="171"/>
      <c r="ADM51" s="171"/>
      <c r="ADN51" s="171"/>
      <c r="ADO51" s="171"/>
      <c r="ADP51" s="171"/>
      <c r="ADQ51" s="171"/>
      <c r="ADR51" s="171"/>
      <c r="ADS51" s="171"/>
      <c r="ADT51" s="171"/>
      <c r="ADU51" s="171"/>
      <c r="ADV51" s="171"/>
      <c r="ADW51" s="171"/>
      <c r="ADX51" s="171"/>
      <c r="ADY51" s="171"/>
      <c r="ADZ51" s="171"/>
      <c r="AEA51" s="171"/>
      <c r="AEB51" s="171"/>
      <c r="AEC51" s="171"/>
      <c r="AED51" s="171"/>
      <c r="AEE51" s="171"/>
      <c r="AEF51" s="171"/>
      <c r="AEG51" s="171"/>
      <c r="AEH51" s="171"/>
      <c r="AEI51" s="171"/>
      <c r="AEJ51" s="171"/>
      <c r="AEK51" s="171"/>
      <c r="AEL51" s="171"/>
      <c r="AEM51" s="171"/>
      <c r="AEN51" s="171"/>
      <c r="AEO51" s="171"/>
      <c r="AEP51" s="171"/>
      <c r="AEQ51" s="171"/>
      <c r="AER51" s="171"/>
      <c r="AES51" s="171"/>
      <c r="AET51" s="171"/>
      <c r="AEU51" s="171"/>
      <c r="AEV51" s="171"/>
      <c r="AEW51" s="171"/>
      <c r="AEX51" s="171"/>
      <c r="AEY51" s="171"/>
      <c r="AEZ51" s="171"/>
      <c r="AFA51" s="171"/>
      <c r="AFB51" s="171"/>
      <c r="AFC51" s="171"/>
      <c r="AFD51" s="171"/>
      <c r="AFE51" s="171"/>
      <c r="AFF51" s="171"/>
      <c r="AFG51" s="171"/>
      <c r="AFH51" s="171"/>
      <c r="AFI51" s="171"/>
      <c r="AFJ51" s="171"/>
      <c r="AFK51" s="171"/>
      <c r="AFL51" s="171"/>
      <c r="AFM51" s="171"/>
      <c r="AFN51" s="171"/>
      <c r="AFO51" s="171"/>
      <c r="AFP51" s="171"/>
      <c r="AFQ51" s="171"/>
      <c r="AFR51" s="171"/>
      <c r="AFS51" s="171"/>
      <c r="AFT51" s="171"/>
      <c r="AFU51" s="171"/>
      <c r="AFV51" s="171"/>
      <c r="AFW51" s="171"/>
      <c r="AFX51" s="171"/>
      <c r="AFY51" s="171"/>
      <c r="AFZ51" s="171"/>
      <c r="AGA51" s="171"/>
      <c r="AGB51" s="171"/>
      <c r="AGC51" s="171"/>
      <c r="AGD51" s="171"/>
      <c r="AGE51" s="171"/>
      <c r="AGF51" s="171"/>
      <c r="AGG51" s="171"/>
      <c r="AGH51" s="171"/>
      <c r="AGI51" s="171"/>
      <c r="AGJ51" s="171"/>
      <c r="AGK51" s="171"/>
      <c r="AGL51" s="171"/>
      <c r="AGM51" s="171"/>
      <c r="AGN51" s="171"/>
      <c r="AGO51" s="171"/>
      <c r="AGP51" s="171"/>
      <c r="AGQ51" s="171"/>
      <c r="AGR51" s="171"/>
      <c r="AGS51" s="171"/>
      <c r="AGT51" s="171"/>
      <c r="AGU51" s="171"/>
      <c r="AGV51" s="171"/>
      <c r="AGW51" s="171"/>
      <c r="AGX51" s="171"/>
      <c r="AGY51" s="171"/>
      <c r="AGZ51" s="171"/>
      <c r="AHA51" s="171"/>
      <c r="AHB51" s="171"/>
      <c r="AHC51" s="171"/>
      <c r="AHD51" s="171"/>
      <c r="AHE51" s="171"/>
      <c r="AHF51" s="171"/>
      <c r="AHG51" s="171"/>
      <c r="AHH51" s="171"/>
      <c r="AHI51" s="171"/>
      <c r="AHJ51" s="171"/>
      <c r="AHK51" s="171"/>
      <c r="AHL51" s="171"/>
      <c r="AHM51" s="171"/>
      <c r="AHN51" s="171"/>
      <c r="AHO51" s="171"/>
      <c r="AHP51" s="171"/>
      <c r="AHQ51" s="171"/>
      <c r="AHR51" s="171"/>
      <c r="AHS51" s="171"/>
      <c r="AHT51" s="171"/>
      <c r="AHU51" s="171"/>
      <c r="AHV51" s="171"/>
      <c r="AHW51" s="171"/>
      <c r="AHX51" s="171"/>
      <c r="AHY51" s="171"/>
      <c r="AHZ51" s="171"/>
      <c r="AIA51" s="171"/>
      <c r="AIB51" s="171"/>
      <c r="AIC51" s="171"/>
      <c r="AID51" s="171"/>
      <c r="AIE51" s="171"/>
      <c r="AIF51" s="171"/>
      <c r="AIG51" s="171"/>
      <c r="AIH51" s="171"/>
      <c r="AII51" s="171"/>
      <c r="AIJ51" s="171"/>
      <c r="AIK51" s="171"/>
      <c r="AIL51" s="171"/>
      <c r="AIM51" s="171"/>
      <c r="AIN51" s="171"/>
      <c r="AIO51" s="171"/>
      <c r="AIP51" s="171"/>
      <c r="AIQ51" s="171"/>
      <c r="AIR51" s="171"/>
      <c r="AIS51" s="171"/>
      <c r="AIT51" s="171"/>
      <c r="AIU51" s="171"/>
      <c r="AIV51" s="171"/>
      <c r="AIW51" s="171"/>
      <c r="AIX51" s="171"/>
      <c r="AIY51" s="171"/>
      <c r="AIZ51" s="171"/>
      <c r="AJA51" s="171"/>
      <c r="AJB51" s="171"/>
      <c r="AJC51" s="171"/>
      <c r="AJD51" s="171"/>
      <c r="AJE51" s="171"/>
      <c r="AJF51" s="171"/>
      <c r="AJG51" s="171"/>
      <c r="AJH51" s="171"/>
      <c r="AJI51" s="171"/>
      <c r="AJJ51" s="171"/>
      <c r="AJK51" s="171"/>
      <c r="AJL51" s="171"/>
      <c r="AJM51" s="171"/>
      <c r="AJN51" s="171"/>
      <c r="AJO51" s="171"/>
      <c r="AJP51" s="171"/>
      <c r="AJQ51" s="171"/>
      <c r="AJR51" s="171"/>
      <c r="AJS51" s="171"/>
      <c r="AJT51" s="171"/>
      <c r="AJU51" s="171"/>
      <c r="AJV51" s="171"/>
      <c r="AJW51" s="171"/>
      <c r="AJX51" s="171"/>
      <c r="AJY51" s="171"/>
      <c r="AJZ51" s="171"/>
      <c r="AKA51" s="171"/>
      <c r="AKB51" s="171"/>
      <c r="AKC51" s="171"/>
      <c r="AKD51" s="171"/>
      <c r="AKE51" s="171"/>
      <c r="AKF51" s="171"/>
      <c r="AKG51" s="171"/>
      <c r="AKH51" s="171"/>
      <c r="AKI51" s="171"/>
      <c r="AKJ51" s="171"/>
      <c r="AKK51" s="171"/>
      <c r="AKL51" s="171"/>
      <c r="AKM51" s="171"/>
      <c r="AKN51" s="171"/>
      <c r="AKO51" s="171"/>
      <c r="AKP51" s="171"/>
      <c r="AKQ51" s="171"/>
      <c r="AKR51" s="171"/>
      <c r="AKS51" s="171"/>
      <c r="AKT51" s="171"/>
      <c r="AKU51" s="171"/>
      <c r="AKV51" s="171"/>
      <c r="AKW51" s="171"/>
      <c r="AKX51" s="171"/>
      <c r="AKY51" s="171"/>
      <c r="AKZ51" s="171"/>
      <c r="ALA51" s="171"/>
      <c r="ALB51" s="171"/>
      <c r="ALC51" s="171"/>
      <c r="ALD51" s="171"/>
      <c r="ALE51" s="171"/>
      <c r="ALF51" s="171"/>
      <c r="ALG51" s="171"/>
      <c r="ALH51" s="171"/>
      <c r="ALI51" s="171"/>
      <c r="ALJ51" s="171"/>
      <c r="ALK51" s="171"/>
      <c r="ALL51" s="171"/>
      <c r="ALM51" s="171"/>
      <c r="ALN51" s="171"/>
      <c r="ALO51" s="171"/>
      <c r="ALP51" s="171"/>
      <c r="ALQ51" s="171"/>
      <c r="ALR51" s="171"/>
    </row>
    <row r="52" spans="1:1006" ht="15.6" customHeight="1">
      <c r="A52" s="6"/>
      <c r="B52" s="6"/>
      <c r="C52" s="6"/>
      <c r="D52" s="6"/>
      <c r="E52" s="6"/>
      <c r="F52" s="6"/>
      <c r="G52" s="6"/>
      <c r="H52" s="6"/>
      <c r="BM52" s="171"/>
      <c r="BN52" s="171"/>
      <c r="BO52" s="171"/>
      <c r="BP52" s="171"/>
      <c r="BQ52" s="171"/>
      <c r="BR52" s="171"/>
      <c r="BS52" s="171"/>
      <c r="BT52" s="171"/>
      <c r="BU52" s="171"/>
      <c r="BV52" s="171"/>
      <c r="BW52" s="171"/>
      <c r="BX52" s="171"/>
      <c r="BY52" s="171"/>
      <c r="BZ52" s="171"/>
      <c r="CA52" s="171"/>
      <c r="CB52" s="171"/>
      <c r="CC52" s="171"/>
      <c r="CD52" s="171"/>
      <c r="CE52" s="171"/>
      <c r="CF52" s="171"/>
      <c r="CG52" s="171"/>
      <c r="CH52" s="171"/>
      <c r="CI52" s="171"/>
      <c r="CJ52" s="171"/>
      <c r="CK52" s="171"/>
      <c r="CL52" s="171"/>
      <c r="CM52" s="171"/>
      <c r="CN52" s="171"/>
      <c r="CO52" s="171"/>
      <c r="CP52" s="171"/>
      <c r="CQ52" s="171"/>
      <c r="CR52" s="171"/>
      <c r="CS52" s="171"/>
      <c r="CT52" s="171"/>
      <c r="CU52" s="171"/>
      <c r="CV52" s="171"/>
      <c r="CW52" s="171"/>
      <c r="CX52" s="171"/>
      <c r="CY52" s="171"/>
      <c r="CZ52" s="171"/>
      <c r="DA52" s="171"/>
      <c r="DB52" s="171"/>
      <c r="DC52" s="171"/>
      <c r="DD52" s="171"/>
      <c r="DE52" s="171"/>
      <c r="DF52" s="171"/>
      <c r="DG52" s="171"/>
      <c r="DH52" s="171"/>
      <c r="DI52" s="171"/>
      <c r="DJ52" s="171"/>
      <c r="DK52" s="171"/>
      <c r="DL52" s="171"/>
      <c r="DM52" s="171"/>
      <c r="DN52" s="171"/>
      <c r="DO52" s="171"/>
      <c r="DP52" s="171"/>
      <c r="DQ52" s="171"/>
      <c r="DR52" s="171"/>
      <c r="DS52" s="171"/>
      <c r="DT52" s="171"/>
      <c r="DU52" s="171"/>
      <c r="DV52" s="171"/>
      <c r="DW52" s="171"/>
      <c r="DX52" s="171"/>
      <c r="DY52" s="171"/>
      <c r="DZ52" s="171"/>
      <c r="EA52" s="171"/>
      <c r="EB52" s="171"/>
      <c r="EC52" s="171"/>
      <c r="ED52" s="171"/>
      <c r="EE52" s="171"/>
      <c r="EF52" s="171"/>
      <c r="EG52" s="171"/>
      <c r="EH52" s="171"/>
      <c r="EI52" s="171"/>
      <c r="EJ52" s="171"/>
      <c r="EK52" s="171"/>
      <c r="EL52" s="171"/>
      <c r="EM52" s="171"/>
      <c r="EN52" s="171"/>
      <c r="EO52" s="171"/>
      <c r="EP52" s="171"/>
      <c r="EQ52" s="171"/>
      <c r="ER52" s="171"/>
      <c r="ES52" s="171"/>
      <c r="ET52" s="171"/>
      <c r="EU52" s="171"/>
      <c r="EV52" s="171"/>
      <c r="EW52" s="171"/>
      <c r="EX52" s="171"/>
      <c r="EY52" s="171"/>
      <c r="EZ52" s="171"/>
      <c r="FA52" s="171"/>
      <c r="FB52" s="171"/>
      <c r="FC52" s="171"/>
      <c r="FD52" s="171"/>
      <c r="FE52" s="171"/>
      <c r="FF52" s="171"/>
      <c r="FG52" s="171"/>
      <c r="FH52" s="171"/>
      <c r="FI52" s="171"/>
      <c r="FJ52" s="171"/>
      <c r="FK52" s="171"/>
      <c r="FL52" s="171"/>
      <c r="FM52" s="171"/>
      <c r="FN52" s="171"/>
      <c r="FO52" s="171"/>
      <c r="FP52" s="171"/>
      <c r="FQ52" s="171"/>
      <c r="FR52" s="171"/>
      <c r="FS52" s="171"/>
      <c r="FT52" s="171"/>
      <c r="FU52" s="171"/>
      <c r="FV52" s="171"/>
      <c r="FW52" s="171"/>
      <c r="FX52" s="171"/>
      <c r="FY52" s="171"/>
      <c r="FZ52" s="171"/>
      <c r="GA52" s="171"/>
      <c r="GB52" s="171"/>
      <c r="GC52" s="171"/>
      <c r="GD52" s="171"/>
      <c r="GE52" s="171"/>
      <c r="GF52" s="171"/>
      <c r="GG52" s="171"/>
      <c r="GH52" s="171"/>
      <c r="GI52" s="171"/>
      <c r="GJ52" s="171"/>
      <c r="GK52" s="171"/>
      <c r="GL52" s="171"/>
      <c r="GM52" s="171"/>
      <c r="GN52" s="171"/>
      <c r="GO52" s="171"/>
      <c r="GP52" s="171"/>
      <c r="GQ52" s="171"/>
      <c r="GR52" s="171"/>
      <c r="GS52" s="171"/>
      <c r="GT52" s="171"/>
      <c r="GU52" s="171"/>
      <c r="GV52" s="171"/>
      <c r="GW52" s="171"/>
      <c r="GX52" s="171"/>
      <c r="GY52" s="171"/>
      <c r="GZ52" s="171"/>
      <c r="HA52" s="171"/>
      <c r="HB52" s="171"/>
      <c r="HC52" s="171"/>
      <c r="HD52" s="171"/>
      <c r="HE52" s="171"/>
      <c r="HF52" s="171"/>
      <c r="HG52" s="171"/>
      <c r="HH52" s="171"/>
      <c r="HI52" s="171"/>
      <c r="HJ52" s="171"/>
      <c r="HK52" s="171"/>
      <c r="HL52" s="171"/>
      <c r="HM52" s="171"/>
      <c r="HN52" s="171"/>
      <c r="HO52" s="171"/>
      <c r="HP52" s="171"/>
      <c r="HQ52" s="171"/>
      <c r="HR52" s="171"/>
      <c r="HS52" s="171"/>
      <c r="HT52" s="171"/>
      <c r="HU52" s="171"/>
      <c r="HV52" s="171"/>
      <c r="HW52" s="171"/>
      <c r="HX52" s="171"/>
      <c r="HY52" s="171"/>
      <c r="HZ52" s="171"/>
      <c r="IA52" s="171"/>
      <c r="IB52" s="171"/>
      <c r="IC52" s="171"/>
      <c r="ID52" s="171"/>
      <c r="IE52" s="171"/>
      <c r="IF52" s="171"/>
      <c r="IG52" s="171"/>
      <c r="IH52" s="171"/>
      <c r="II52" s="171"/>
      <c r="IJ52" s="171"/>
      <c r="IK52" s="171"/>
      <c r="IL52" s="171"/>
      <c r="IM52" s="171"/>
      <c r="IN52" s="171"/>
      <c r="IO52" s="171"/>
      <c r="IP52" s="171"/>
      <c r="IQ52" s="171"/>
      <c r="IR52" s="171"/>
      <c r="IS52" s="171"/>
      <c r="IT52" s="171"/>
      <c r="IU52" s="171"/>
      <c r="IV52" s="171"/>
      <c r="IW52" s="171"/>
      <c r="IX52" s="171"/>
      <c r="IY52" s="171"/>
      <c r="IZ52" s="171"/>
      <c r="JA52" s="171"/>
      <c r="JB52" s="171"/>
      <c r="JC52" s="171"/>
      <c r="JD52" s="171"/>
      <c r="JE52" s="171"/>
      <c r="JF52" s="171"/>
      <c r="JG52" s="171"/>
      <c r="JH52" s="171"/>
      <c r="JI52" s="171"/>
      <c r="JJ52" s="171"/>
      <c r="JK52" s="171"/>
      <c r="JL52" s="171"/>
      <c r="JM52" s="171"/>
      <c r="JN52" s="171"/>
      <c r="JO52" s="171"/>
      <c r="JP52" s="171"/>
      <c r="JQ52" s="171"/>
      <c r="JR52" s="171"/>
      <c r="JS52" s="171"/>
      <c r="JT52" s="171"/>
      <c r="JU52" s="171"/>
      <c r="JV52" s="171"/>
      <c r="JW52" s="171"/>
      <c r="JX52" s="171"/>
      <c r="JY52" s="171"/>
      <c r="JZ52" s="171"/>
      <c r="KA52" s="171"/>
      <c r="KB52" s="171"/>
      <c r="KC52" s="171"/>
      <c r="KD52" s="171"/>
      <c r="KE52" s="171"/>
      <c r="KF52" s="171"/>
      <c r="KG52" s="171"/>
      <c r="KH52" s="171"/>
      <c r="KI52" s="171"/>
      <c r="KJ52" s="171"/>
      <c r="KK52" s="171"/>
      <c r="KL52" s="171"/>
      <c r="KM52" s="171"/>
      <c r="KN52" s="171"/>
      <c r="KO52" s="171"/>
      <c r="KP52" s="171"/>
      <c r="KQ52" s="171"/>
      <c r="KR52" s="171"/>
      <c r="KS52" s="171"/>
      <c r="KT52" s="171"/>
      <c r="KU52" s="171"/>
      <c r="KV52" s="171"/>
      <c r="KW52" s="171"/>
      <c r="KX52" s="171"/>
      <c r="KY52" s="171"/>
      <c r="KZ52" s="171"/>
      <c r="LA52" s="171"/>
      <c r="LB52" s="171"/>
      <c r="LC52" s="171"/>
      <c r="LD52" s="171"/>
      <c r="LE52" s="171"/>
      <c r="LF52" s="171"/>
      <c r="LG52" s="171"/>
      <c r="LH52" s="171"/>
      <c r="LI52" s="171"/>
      <c r="LJ52" s="171"/>
      <c r="LK52" s="171"/>
      <c r="LL52" s="171"/>
      <c r="LM52" s="171"/>
      <c r="LN52" s="171"/>
      <c r="LO52" s="171"/>
      <c r="LP52" s="171"/>
      <c r="LQ52" s="171"/>
      <c r="LR52" s="171"/>
      <c r="LS52" s="171"/>
      <c r="LT52" s="171"/>
      <c r="LU52" s="171"/>
      <c r="LV52" s="171"/>
      <c r="LW52" s="171"/>
      <c r="LX52" s="171"/>
      <c r="LY52" s="171"/>
      <c r="LZ52" s="171"/>
      <c r="MA52" s="171"/>
      <c r="MB52" s="171"/>
      <c r="MC52" s="171"/>
      <c r="MD52" s="171"/>
      <c r="ME52" s="171"/>
      <c r="MF52" s="171"/>
      <c r="MG52" s="171"/>
      <c r="MH52" s="171"/>
      <c r="MI52" s="171"/>
      <c r="MJ52" s="171"/>
      <c r="MK52" s="171"/>
      <c r="ML52" s="171"/>
      <c r="MM52" s="171"/>
      <c r="MN52" s="171"/>
      <c r="MO52" s="171"/>
      <c r="MP52" s="171"/>
      <c r="MQ52" s="171"/>
      <c r="MR52" s="171"/>
      <c r="MS52" s="171"/>
      <c r="MT52" s="171"/>
      <c r="MU52" s="171"/>
      <c r="MV52" s="171"/>
      <c r="MW52" s="171"/>
      <c r="MX52" s="171"/>
      <c r="MY52" s="171"/>
      <c r="MZ52" s="171"/>
      <c r="NA52" s="171"/>
      <c r="NB52" s="171"/>
      <c r="NC52" s="171"/>
      <c r="ND52" s="171"/>
      <c r="NE52" s="171"/>
      <c r="NF52" s="171"/>
      <c r="NG52" s="171"/>
      <c r="NH52" s="171"/>
      <c r="NI52" s="171"/>
      <c r="NJ52" s="171"/>
      <c r="NK52" s="171"/>
      <c r="NL52" s="171"/>
      <c r="NM52" s="171"/>
      <c r="NN52" s="171"/>
      <c r="NO52" s="171"/>
      <c r="NP52" s="171"/>
      <c r="NQ52" s="171"/>
      <c r="NR52" s="171"/>
      <c r="NS52" s="171"/>
      <c r="NT52" s="171"/>
      <c r="NU52" s="171"/>
      <c r="NV52" s="171"/>
      <c r="NW52" s="171"/>
      <c r="NX52" s="171"/>
      <c r="NY52" s="171"/>
      <c r="NZ52" s="171"/>
      <c r="OA52" s="171"/>
      <c r="OB52" s="171"/>
      <c r="OC52" s="171"/>
      <c r="OD52" s="171"/>
      <c r="OE52" s="171"/>
      <c r="OF52" s="171"/>
      <c r="OG52" s="171"/>
      <c r="OH52" s="171"/>
      <c r="OI52" s="171"/>
      <c r="OJ52" s="171"/>
      <c r="OK52" s="171"/>
      <c r="OL52" s="171"/>
      <c r="OM52" s="171"/>
      <c r="ON52" s="171"/>
      <c r="OO52" s="171"/>
      <c r="OP52" s="171"/>
      <c r="OQ52" s="171"/>
      <c r="OR52" s="171"/>
      <c r="OS52" s="171"/>
      <c r="OT52" s="171"/>
      <c r="OU52" s="171"/>
      <c r="OV52" s="171"/>
      <c r="OW52" s="171"/>
      <c r="OX52" s="171"/>
      <c r="OY52" s="171"/>
      <c r="OZ52" s="171"/>
      <c r="PA52" s="171"/>
      <c r="PB52" s="171"/>
      <c r="PC52" s="171"/>
      <c r="PD52" s="171"/>
      <c r="PE52" s="171"/>
      <c r="PF52" s="171"/>
      <c r="PG52" s="171"/>
      <c r="PH52" s="171"/>
      <c r="PI52" s="171"/>
      <c r="PJ52" s="171"/>
      <c r="PK52" s="171"/>
      <c r="PL52" s="171"/>
      <c r="PM52" s="171"/>
      <c r="PN52" s="171"/>
      <c r="PO52" s="171"/>
      <c r="PP52" s="171"/>
      <c r="PQ52" s="171"/>
      <c r="PR52" s="171"/>
      <c r="PS52" s="171"/>
      <c r="PT52" s="171"/>
      <c r="PU52" s="171"/>
      <c r="PV52" s="171"/>
      <c r="PW52" s="171"/>
      <c r="PX52" s="171"/>
      <c r="PY52" s="171"/>
      <c r="PZ52" s="171"/>
      <c r="QA52" s="171"/>
      <c r="QB52" s="171"/>
      <c r="QC52" s="171"/>
      <c r="QD52" s="171"/>
      <c r="QE52" s="171"/>
      <c r="QF52" s="171"/>
      <c r="QG52" s="171"/>
      <c r="QH52" s="171"/>
      <c r="QI52" s="171"/>
      <c r="QJ52" s="171"/>
      <c r="QK52" s="171"/>
      <c r="QL52" s="171"/>
      <c r="QM52" s="171"/>
      <c r="QN52" s="171"/>
      <c r="QO52" s="171"/>
      <c r="QP52" s="171"/>
      <c r="QQ52" s="171"/>
      <c r="QR52" s="171"/>
      <c r="QS52" s="171"/>
      <c r="QT52" s="171"/>
      <c r="QU52" s="171"/>
      <c r="QV52" s="171"/>
      <c r="QW52" s="171"/>
      <c r="QX52" s="171"/>
      <c r="QY52" s="171"/>
      <c r="QZ52" s="171"/>
      <c r="RA52" s="171"/>
      <c r="RB52" s="171"/>
      <c r="RC52" s="171"/>
      <c r="RD52" s="171"/>
      <c r="RE52" s="171"/>
      <c r="RF52" s="171"/>
      <c r="RG52" s="171"/>
      <c r="RH52" s="171"/>
      <c r="RI52" s="171"/>
      <c r="RJ52" s="171"/>
      <c r="RK52" s="171"/>
      <c r="RL52" s="171"/>
      <c r="RM52" s="171"/>
      <c r="RN52" s="171"/>
      <c r="RO52" s="171"/>
      <c r="RP52" s="171"/>
      <c r="RQ52" s="171"/>
      <c r="RR52" s="171"/>
      <c r="RS52" s="171"/>
      <c r="RT52" s="171"/>
      <c r="RU52" s="171"/>
      <c r="RV52" s="171"/>
      <c r="RW52" s="171"/>
      <c r="RX52" s="171"/>
      <c r="RY52" s="171"/>
      <c r="RZ52" s="171"/>
      <c r="SA52" s="171"/>
      <c r="SB52" s="171"/>
      <c r="SC52" s="171"/>
      <c r="SD52" s="171"/>
      <c r="SE52" s="171"/>
      <c r="SF52" s="171"/>
      <c r="SG52" s="171"/>
      <c r="SH52" s="171"/>
      <c r="SI52" s="171"/>
      <c r="SJ52" s="171"/>
      <c r="SK52" s="171"/>
      <c r="SL52" s="171"/>
      <c r="SM52" s="171"/>
      <c r="SN52" s="171"/>
      <c r="SO52" s="171"/>
      <c r="SP52" s="171"/>
      <c r="SQ52" s="171"/>
      <c r="SR52" s="171"/>
      <c r="SS52" s="171"/>
      <c r="ST52" s="171"/>
      <c r="SU52" s="171"/>
      <c r="SV52" s="171"/>
      <c r="SW52" s="171"/>
      <c r="SX52" s="171"/>
      <c r="SY52" s="171"/>
      <c r="SZ52" s="171"/>
      <c r="TA52" s="171"/>
      <c r="TB52" s="171"/>
      <c r="TC52" s="171"/>
      <c r="TD52" s="171"/>
      <c r="TE52" s="171"/>
      <c r="TF52" s="171"/>
      <c r="TG52" s="171"/>
      <c r="TH52" s="171"/>
      <c r="TI52" s="171"/>
      <c r="TJ52" s="171"/>
      <c r="TK52" s="171"/>
      <c r="TL52" s="171"/>
      <c r="TM52" s="171"/>
      <c r="TN52" s="171"/>
      <c r="TO52" s="171"/>
      <c r="TP52" s="171"/>
      <c r="TQ52" s="171"/>
      <c r="TR52" s="171"/>
      <c r="TS52" s="171"/>
      <c r="TT52" s="171"/>
      <c r="TU52" s="171"/>
      <c r="TV52" s="171"/>
      <c r="TW52" s="171"/>
      <c r="TX52" s="171"/>
      <c r="TY52" s="171"/>
      <c r="TZ52" s="171"/>
      <c r="UA52" s="171"/>
      <c r="UB52" s="171"/>
      <c r="UC52" s="171"/>
      <c r="UD52" s="171"/>
      <c r="UE52" s="171"/>
      <c r="UF52" s="171"/>
      <c r="UG52" s="171"/>
      <c r="UH52" s="171"/>
      <c r="UI52" s="171"/>
      <c r="UJ52" s="171"/>
      <c r="UK52" s="171"/>
      <c r="UL52" s="171"/>
      <c r="UM52" s="171"/>
      <c r="UN52" s="171"/>
      <c r="UO52" s="171"/>
      <c r="UP52" s="171"/>
      <c r="UQ52" s="171"/>
      <c r="UR52" s="171"/>
      <c r="US52" s="171"/>
      <c r="UT52" s="171"/>
      <c r="UU52" s="171"/>
      <c r="UV52" s="171"/>
      <c r="UW52" s="171"/>
      <c r="UX52" s="171"/>
      <c r="UY52" s="171"/>
      <c r="UZ52" s="171"/>
      <c r="VA52" s="171"/>
      <c r="VB52" s="171"/>
      <c r="VC52" s="171"/>
      <c r="VD52" s="171"/>
      <c r="VE52" s="171"/>
      <c r="VF52" s="171"/>
      <c r="VG52" s="171"/>
      <c r="VH52" s="171"/>
      <c r="VI52" s="171"/>
      <c r="VJ52" s="171"/>
      <c r="VK52" s="171"/>
      <c r="VL52" s="171"/>
      <c r="VM52" s="171"/>
      <c r="VN52" s="171"/>
      <c r="VO52" s="171"/>
      <c r="VP52" s="171"/>
      <c r="VQ52" s="171"/>
      <c r="VR52" s="171"/>
      <c r="VS52" s="171"/>
      <c r="VT52" s="171"/>
      <c r="VU52" s="171"/>
      <c r="VV52" s="171"/>
      <c r="VW52" s="171"/>
      <c r="VX52" s="171"/>
      <c r="VY52" s="171"/>
      <c r="VZ52" s="171"/>
      <c r="WA52" s="171"/>
      <c r="WB52" s="171"/>
      <c r="WC52" s="171"/>
      <c r="WD52" s="171"/>
      <c r="WE52" s="171"/>
      <c r="WF52" s="171"/>
      <c r="WG52" s="171"/>
      <c r="WH52" s="171"/>
      <c r="WI52" s="171"/>
      <c r="WJ52" s="171"/>
      <c r="WK52" s="171"/>
      <c r="WL52" s="171"/>
      <c r="WM52" s="171"/>
      <c r="WN52" s="171"/>
      <c r="WO52" s="171"/>
      <c r="WP52" s="171"/>
      <c r="WQ52" s="171"/>
      <c r="WR52" s="171"/>
      <c r="WS52" s="171"/>
      <c r="WT52" s="171"/>
      <c r="WU52" s="171"/>
      <c r="WV52" s="171"/>
      <c r="WW52" s="171"/>
      <c r="WX52" s="171"/>
      <c r="WY52" s="171"/>
      <c r="WZ52" s="171"/>
      <c r="XA52" s="171"/>
      <c r="XB52" s="171"/>
      <c r="XC52" s="171"/>
      <c r="XD52" s="171"/>
      <c r="XE52" s="171"/>
      <c r="XF52" s="171"/>
      <c r="XG52" s="171"/>
      <c r="XH52" s="171"/>
      <c r="XI52" s="171"/>
      <c r="XJ52" s="171"/>
      <c r="XK52" s="171"/>
      <c r="XL52" s="171"/>
      <c r="XM52" s="171"/>
      <c r="XN52" s="171"/>
      <c r="XO52" s="171"/>
      <c r="XP52" s="171"/>
      <c r="XQ52" s="171"/>
      <c r="XR52" s="171"/>
      <c r="XS52" s="171"/>
      <c r="XT52" s="171"/>
      <c r="XU52" s="171"/>
      <c r="XV52" s="171"/>
      <c r="XW52" s="171"/>
      <c r="XX52" s="171"/>
      <c r="XY52" s="171"/>
      <c r="XZ52" s="171"/>
      <c r="YA52" s="171"/>
      <c r="YB52" s="171"/>
      <c r="YC52" s="171"/>
      <c r="YD52" s="171"/>
      <c r="YE52" s="171"/>
      <c r="YF52" s="171"/>
      <c r="YG52" s="171"/>
      <c r="YH52" s="171"/>
      <c r="YI52" s="171"/>
      <c r="YJ52" s="171"/>
      <c r="YK52" s="171"/>
      <c r="YL52" s="171"/>
      <c r="YM52" s="171"/>
      <c r="YN52" s="171"/>
      <c r="YO52" s="171"/>
      <c r="YP52" s="171"/>
      <c r="YQ52" s="171"/>
      <c r="YR52" s="171"/>
      <c r="YS52" s="171"/>
      <c r="YT52" s="171"/>
      <c r="YU52" s="171"/>
      <c r="YV52" s="171"/>
      <c r="YW52" s="171"/>
      <c r="YX52" s="171"/>
      <c r="YY52" s="171"/>
      <c r="YZ52" s="171"/>
      <c r="ZA52" s="171"/>
      <c r="ZB52" s="171"/>
      <c r="ZC52" s="171"/>
      <c r="ZD52" s="171"/>
      <c r="ZE52" s="171"/>
      <c r="ZF52" s="171"/>
      <c r="ZG52" s="171"/>
      <c r="ZH52" s="171"/>
      <c r="ZI52" s="171"/>
      <c r="ZJ52" s="171"/>
      <c r="ZK52" s="171"/>
      <c r="ZL52" s="171"/>
      <c r="ZM52" s="171"/>
      <c r="ZN52" s="171"/>
      <c r="ZO52" s="171"/>
      <c r="ZP52" s="171"/>
      <c r="ZQ52" s="171"/>
      <c r="ZR52" s="171"/>
      <c r="ZS52" s="171"/>
      <c r="ZT52" s="171"/>
      <c r="ZU52" s="171"/>
      <c r="ZV52" s="171"/>
      <c r="ZW52" s="171"/>
      <c r="ZX52" s="171"/>
      <c r="ZY52" s="171"/>
      <c r="ZZ52" s="171"/>
      <c r="AAA52" s="171"/>
      <c r="AAB52" s="171"/>
      <c r="AAC52" s="171"/>
      <c r="AAD52" s="171"/>
      <c r="AAE52" s="171"/>
      <c r="AAF52" s="171"/>
      <c r="AAG52" s="171"/>
      <c r="AAH52" s="171"/>
      <c r="AAI52" s="171"/>
      <c r="AAJ52" s="171"/>
      <c r="AAK52" s="171"/>
      <c r="AAL52" s="171"/>
      <c r="AAM52" s="171"/>
      <c r="AAN52" s="171"/>
      <c r="AAO52" s="171"/>
      <c r="AAP52" s="171"/>
      <c r="AAQ52" s="171"/>
      <c r="AAR52" s="171"/>
      <c r="AAS52" s="171"/>
      <c r="AAT52" s="171"/>
      <c r="AAU52" s="171"/>
      <c r="AAV52" s="171"/>
      <c r="AAW52" s="171"/>
      <c r="AAX52" s="171"/>
      <c r="AAY52" s="171"/>
      <c r="AAZ52" s="171"/>
      <c r="ABA52" s="171"/>
      <c r="ABB52" s="171"/>
      <c r="ABC52" s="171"/>
      <c r="ABD52" s="171"/>
      <c r="ABE52" s="171"/>
      <c r="ABF52" s="171"/>
      <c r="ABG52" s="171"/>
      <c r="ABH52" s="171"/>
      <c r="ABI52" s="171"/>
      <c r="ABJ52" s="171"/>
      <c r="ABK52" s="171"/>
      <c r="ABL52" s="171"/>
      <c r="ABM52" s="171"/>
      <c r="ABN52" s="171"/>
      <c r="ABO52" s="171"/>
      <c r="ABP52" s="171"/>
      <c r="ABQ52" s="171"/>
      <c r="ABR52" s="171"/>
      <c r="ABS52" s="171"/>
      <c r="ABT52" s="171"/>
      <c r="ABU52" s="171"/>
      <c r="ABV52" s="171"/>
      <c r="ABW52" s="171"/>
      <c r="ABX52" s="171"/>
      <c r="ABY52" s="171"/>
      <c r="ABZ52" s="171"/>
      <c r="ACA52" s="171"/>
      <c r="ACB52" s="171"/>
      <c r="ACC52" s="171"/>
      <c r="ACD52" s="171"/>
      <c r="ACE52" s="171"/>
      <c r="ACF52" s="171"/>
      <c r="ACG52" s="171"/>
      <c r="ACH52" s="171"/>
      <c r="ACI52" s="171"/>
      <c r="ACJ52" s="171"/>
      <c r="ACK52" s="171"/>
      <c r="ACL52" s="171"/>
      <c r="ACM52" s="171"/>
      <c r="ACN52" s="171"/>
      <c r="ACO52" s="171"/>
      <c r="ACP52" s="171"/>
      <c r="ACQ52" s="171"/>
      <c r="ACR52" s="171"/>
      <c r="ACS52" s="171"/>
      <c r="ACT52" s="171"/>
      <c r="ACU52" s="171"/>
      <c r="ACV52" s="171"/>
      <c r="ACW52" s="171"/>
      <c r="ACX52" s="171"/>
      <c r="ACY52" s="171"/>
      <c r="ACZ52" s="171"/>
      <c r="ADA52" s="171"/>
      <c r="ADB52" s="171"/>
      <c r="ADC52" s="171"/>
      <c r="ADD52" s="171"/>
      <c r="ADE52" s="171"/>
      <c r="ADF52" s="171"/>
      <c r="ADG52" s="171"/>
      <c r="ADH52" s="171"/>
      <c r="ADI52" s="171"/>
      <c r="ADJ52" s="171"/>
      <c r="ADK52" s="171"/>
      <c r="ADL52" s="171"/>
      <c r="ADM52" s="171"/>
      <c r="ADN52" s="171"/>
      <c r="ADO52" s="171"/>
      <c r="ADP52" s="171"/>
      <c r="ADQ52" s="171"/>
      <c r="ADR52" s="171"/>
      <c r="ADS52" s="171"/>
      <c r="ADT52" s="171"/>
      <c r="ADU52" s="171"/>
      <c r="ADV52" s="171"/>
      <c r="ADW52" s="171"/>
      <c r="ADX52" s="171"/>
      <c r="ADY52" s="171"/>
      <c r="ADZ52" s="171"/>
      <c r="AEA52" s="171"/>
      <c r="AEB52" s="171"/>
      <c r="AEC52" s="171"/>
      <c r="AED52" s="171"/>
      <c r="AEE52" s="171"/>
      <c r="AEF52" s="171"/>
      <c r="AEG52" s="171"/>
      <c r="AEH52" s="171"/>
      <c r="AEI52" s="171"/>
      <c r="AEJ52" s="171"/>
      <c r="AEK52" s="171"/>
      <c r="AEL52" s="171"/>
      <c r="AEM52" s="171"/>
      <c r="AEN52" s="171"/>
      <c r="AEO52" s="171"/>
      <c r="AEP52" s="171"/>
      <c r="AEQ52" s="171"/>
      <c r="AER52" s="171"/>
      <c r="AES52" s="171"/>
      <c r="AET52" s="171"/>
      <c r="AEU52" s="171"/>
      <c r="AEV52" s="171"/>
      <c r="AEW52" s="171"/>
      <c r="AEX52" s="171"/>
      <c r="AEY52" s="171"/>
      <c r="AEZ52" s="171"/>
      <c r="AFA52" s="171"/>
      <c r="AFB52" s="171"/>
      <c r="AFC52" s="171"/>
      <c r="AFD52" s="171"/>
      <c r="AFE52" s="171"/>
      <c r="AFF52" s="171"/>
      <c r="AFG52" s="171"/>
      <c r="AFH52" s="171"/>
      <c r="AFI52" s="171"/>
      <c r="AFJ52" s="171"/>
      <c r="AFK52" s="171"/>
      <c r="AFL52" s="171"/>
      <c r="AFM52" s="171"/>
      <c r="AFN52" s="171"/>
      <c r="AFO52" s="171"/>
      <c r="AFP52" s="171"/>
      <c r="AFQ52" s="171"/>
      <c r="AFR52" s="171"/>
      <c r="AFS52" s="171"/>
      <c r="AFT52" s="171"/>
      <c r="AFU52" s="171"/>
      <c r="AFV52" s="171"/>
      <c r="AFW52" s="171"/>
      <c r="AFX52" s="171"/>
      <c r="AFY52" s="171"/>
      <c r="AFZ52" s="171"/>
      <c r="AGA52" s="171"/>
      <c r="AGB52" s="171"/>
      <c r="AGC52" s="171"/>
      <c r="AGD52" s="171"/>
      <c r="AGE52" s="171"/>
      <c r="AGF52" s="171"/>
      <c r="AGG52" s="171"/>
      <c r="AGH52" s="171"/>
      <c r="AGI52" s="171"/>
      <c r="AGJ52" s="171"/>
      <c r="AGK52" s="171"/>
      <c r="AGL52" s="171"/>
      <c r="AGM52" s="171"/>
      <c r="AGN52" s="171"/>
      <c r="AGO52" s="171"/>
      <c r="AGP52" s="171"/>
      <c r="AGQ52" s="171"/>
      <c r="AGR52" s="171"/>
      <c r="AGS52" s="171"/>
      <c r="AGT52" s="171"/>
      <c r="AGU52" s="171"/>
      <c r="AGV52" s="171"/>
      <c r="AGW52" s="171"/>
      <c r="AGX52" s="171"/>
      <c r="AGY52" s="171"/>
      <c r="AGZ52" s="171"/>
      <c r="AHA52" s="171"/>
      <c r="AHB52" s="171"/>
      <c r="AHC52" s="171"/>
      <c r="AHD52" s="171"/>
      <c r="AHE52" s="171"/>
      <c r="AHF52" s="171"/>
      <c r="AHG52" s="171"/>
      <c r="AHH52" s="171"/>
      <c r="AHI52" s="171"/>
      <c r="AHJ52" s="171"/>
      <c r="AHK52" s="171"/>
      <c r="AHL52" s="171"/>
      <c r="AHM52" s="171"/>
      <c r="AHN52" s="171"/>
      <c r="AHO52" s="171"/>
      <c r="AHP52" s="171"/>
      <c r="AHQ52" s="171"/>
      <c r="AHR52" s="171"/>
      <c r="AHS52" s="171"/>
      <c r="AHT52" s="171"/>
      <c r="AHU52" s="171"/>
      <c r="AHV52" s="171"/>
      <c r="AHW52" s="171"/>
      <c r="AHX52" s="171"/>
      <c r="AHY52" s="171"/>
      <c r="AHZ52" s="171"/>
      <c r="AIA52" s="171"/>
      <c r="AIB52" s="171"/>
      <c r="AIC52" s="171"/>
      <c r="AID52" s="171"/>
      <c r="AIE52" s="171"/>
      <c r="AIF52" s="171"/>
      <c r="AIG52" s="171"/>
      <c r="AIH52" s="171"/>
      <c r="AII52" s="171"/>
      <c r="AIJ52" s="171"/>
      <c r="AIK52" s="171"/>
      <c r="AIL52" s="171"/>
      <c r="AIM52" s="171"/>
      <c r="AIN52" s="171"/>
      <c r="AIO52" s="171"/>
      <c r="AIP52" s="171"/>
      <c r="AIQ52" s="171"/>
      <c r="AIR52" s="171"/>
      <c r="AIS52" s="171"/>
      <c r="AIT52" s="171"/>
      <c r="AIU52" s="171"/>
      <c r="AIV52" s="171"/>
      <c r="AIW52" s="171"/>
      <c r="AIX52" s="171"/>
      <c r="AIY52" s="171"/>
      <c r="AIZ52" s="171"/>
      <c r="AJA52" s="171"/>
      <c r="AJB52" s="171"/>
      <c r="AJC52" s="171"/>
      <c r="AJD52" s="171"/>
      <c r="AJE52" s="171"/>
      <c r="AJF52" s="171"/>
      <c r="AJG52" s="171"/>
      <c r="AJH52" s="171"/>
      <c r="AJI52" s="171"/>
      <c r="AJJ52" s="171"/>
      <c r="AJK52" s="171"/>
      <c r="AJL52" s="171"/>
      <c r="AJM52" s="171"/>
      <c r="AJN52" s="171"/>
      <c r="AJO52" s="171"/>
      <c r="AJP52" s="171"/>
      <c r="AJQ52" s="171"/>
      <c r="AJR52" s="171"/>
      <c r="AJS52" s="171"/>
      <c r="AJT52" s="171"/>
      <c r="AJU52" s="171"/>
      <c r="AJV52" s="171"/>
      <c r="AJW52" s="171"/>
      <c r="AJX52" s="171"/>
      <c r="AJY52" s="171"/>
      <c r="AJZ52" s="171"/>
      <c r="AKA52" s="171"/>
      <c r="AKB52" s="171"/>
      <c r="AKC52" s="171"/>
      <c r="AKD52" s="171"/>
      <c r="AKE52" s="171"/>
      <c r="AKF52" s="171"/>
      <c r="AKG52" s="171"/>
      <c r="AKH52" s="171"/>
      <c r="AKI52" s="171"/>
      <c r="AKJ52" s="171"/>
      <c r="AKK52" s="171"/>
      <c r="AKL52" s="171"/>
      <c r="AKM52" s="171"/>
      <c r="AKN52" s="171"/>
      <c r="AKO52" s="171"/>
      <c r="AKP52" s="171"/>
      <c r="AKQ52" s="171"/>
      <c r="AKR52" s="171"/>
      <c r="AKS52" s="171"/>
      <c r="AKT52" s="171"/>
      <c r="AKU52" s="171"/>
      <c r="AKV52" s="171"/>
      <c r="AKW52" s="171"/>
      <c r="AKX52" s="171"/>
      <c r="AKY52" s="171"/>
      <c r="AKZ52" s="171"/>
      <c r="ALA52" s="171"/>
      <c r="ALB52" s="171"/>
      <c r="ALC52" s="171"/>
      <c r="ALD52" s="171"/>
      <c r="ALE52" s="171"/>
      <c r="ALF52" s="171"/>
      <c r="ALG52" s="171"/>
      <c r="ALH52" s="171"/>
      <c r="ALI52" s="171"/>
      <c r="ALJ52" s="171"/>
      <c r="ALK52" s="171"/>
      <c r="ALL52" s="171"/>
      <c r="ALM52" s="171"/>
      <c r="ALN52" s="171"/>
      <c r="ALO52" s="171"/>
      <c r="ALP52" s="171"/>
      <c r="ALQ52" s="171"/>
      <c r="ALR52" s="171"/>
    </row>
    <row r="53" spans="1:1006" ht="15.6" customHeight="1">
      <c r="A53" s="5"/>
      <c r="B53" s="5"/>
      <c r="C53" s="5"/>
      <c r="D53" s="5"/>
      <c r="E53" s="5"/>
      <c r="F53" s="5"/>
      <c r="G53" s="5"/>
      <c r="H53" s="5"/>
      <c r="BM53" s="171"/>
      <c r="BN53" s="171"/>
      <c r="BO53" s="171"/>
      <c r="BP53" s="171"/>
      <c r="BQ53" s="171"/>
      <c r="BR53" s="171"/>
      <c r="BS53" s="171"/>
      <c r="BT53" s="171"/>
      <c r="BU53" s="171"/>
      <c r="BV53" s="171"/>
      <c r="BW53" s="171"/>
      <c r="BX53" s="171"/>
      <c r="BY53" s="171"/>
      <c r="BZ53" s="171"/>
      <c r="CA53" s="171"/>
      <c r="CB53" s="171"/>
      <c r="CC53" s="171"/>
      <c r="CD53" s="171"/>
      <c r="CE53" s="171"/>
      <c r="CF53" s="171"/>
      <c r="CG53" s="171"/>
      <c r="CH53" s="171"/>
      <c r="CI53" s="171"/>
      <c r="CJ53" s="171"/>
      <c r="CK53" s="171"/>
      <c r="CL53" s="171"/>
      <c r="CM53" s="171"/>
      <c r="CN53" s="171"/>
      <c r="CO53" s="171"/>
      <c r="CP53" s="171"/>
      <c r="CQ53" s="171"/>
      <c r="CR53" s="171"/>
      <c r="CS53" s="171"/>
      <c r="CT53" s="171"/>
      <c r="CU53" s="171"/>
      <c r="CV53" s="171"/>
      <c r="CW53" s="171"/>
      <c r="CX53" s="171"/>
      <c r="CY53" s="171"/>
      <c r="CZ53" s="171"/>
      <c r="DA53" s="171"/>
      <c r="DB53" s="171"/>
      <c r="DC53" s="171"/>
      <c r="DD53" s="171"/>
      <c r="DE53" s="171"/>
      <c r="DF53" s="171"/>
      <c r="DG53" s="171"/>
      <c r="DH53" s="171"/>
      <c r="DI53" s="171"/>
      <c r="DJ53" s="171"/>
      <c r="DK53" s="171"/>
      <c r="DL53" s="171"/>
      <c r="DM53" s="171"/>
      <c r="DN53" s="171"/>
      <c r="DO53" s="171"/>
      <c r="DP53" s="171"/>
      <c r="DQ53" s="171"/>
      <c r="DR53" s="171"/>
      <c r="DS53" s="171"/>
      <c r="DT53" s="171"/>
      <c r="DU53" s="171"/>
      <c r="DV53" s="171"/>
      <c r="DW53" s="171"/>
      <c r="DX53" s="171"/>
      <c r="DY53" s="171"/>
      <c r="DZ53" s="171"/>
      <c r="EA53" s="171"/>
      <c r="EB53" s="171"/>
      <c r="EC53" s="171"/>
      <c r="ED53" s="171"/>
      <c r="EE53" s="171"/>
      <c r="EF53" s="171"/>
      <c r="EG53" s="171"/>
      <c r="EH53" s="171"/>
      <c r="EI53" s="171"/>
      <c r="EJ53" s="171"/>
      <c r="EK53" s="171"/>
      <c r="EL53" s="171"/>
      <c r="EM53" s="171"/>
      <c r="EN53" s="171"/>
      <c r="EO53" s="171"/>
      <c r="EP53" s="171"/>
      <c r="EQ53" s="171"/>
      <c r="ER53" s="171"/>
      <c r="ES53" s="171"/>
      <c r="ET53" s="171"/>
      <c r="EU53" s="171"/>
      <c r="EV53" s="171"/>
      <c r="EW53" s="171"/>
      <c r="EX53" s="171"/>
      <c r="EY53" s="171"/>
      <c r="EZ53" s="171"/>
      <c r="FA53" s="171"/>
      <c r="FB53" s="171"/>
      <c r="FC53" s="171"/>
      <c r="FD53" s="171"/>
      <c r="FE53" s="171"/>
      <c r="FF53" s="171"/>
      <c r="FG53" s="171"/>
      <c r="FH53" s="171"/>
      <c r="FI53" s="171"/>
      <c r="FJ53" s="171"/>
      <c r="FK53" s="171"/>
      <c r="FL53" s="171"/>
      <c r="FM53" s="171"/>
      <c r="FN53" s="171"/>
      <c r="FO53" s="171"/>
      <c r="FP53" s="171"/>
      <c r="FQ53" s="171"/>
      <c r="FR53" s="171"/>
      <c r="FS53" s="171"/>
      <c r="FT53" s="171"/>
      <c r="FU53" s="171"/>
      <c r="FV53" s="171"/>
      <c r="FW53" s="171"/>
      <c r="FX53" s="171"/>
      <c r="FY53" s="171"/>
      <c r="FZ53" s="171"/>
      <c r="GA53" s="171"/>
      <c r="GB53" s="171"/>
      <c r="GC53" s="171"/>
      <c r="GD53" s="171"/>
      <c r="GE53" s="171"/>
      <c r="GF53" s="171"/>
      <c r="GG53" s="171"/>
      <c r="GH53" s="171"/>
      <c r="GI53" s="171"/>
      <c r="GJ53" s="171"/>
      <c r="GK53" s="171"/>
      <c r="GL53" s="171"/>
      <c r="GM53" s="171"/>
      <c r="GN53" s="171"/>
      <c r="GO53" s="171"/>
      <c r="GP53" s="171"/>
      <c r="GQ53" s="171"/>
      <c r="GR53" s="171"/>
      <c r="GS53" s="171"/>
      <c r="GT53" s="171"/>
      <c r="GU53" s="171"/>
      <c r="GV53" s="171"/>
      <c r="GW53" s="171"/>
      <c r="GX53" s="171"/>
      <c r="GY53" s="171"/>
      <c r="GZ53" s="171"/>
      <c r="HA53" s="171"/>
      <c r="HB53" s="171"/>
      <c r="HC53" s="171"/>
      <c r="HD53" s="171"/>
      <c r="HE53" s="171"/>
      <c r="HF53" s="171"/>
      <c r="HG53" s="171"/>
      <c r="HH53" s="171"/>
      <c r="HI53" s="171"/>
      <c r="HJ53" s="171"/>
      <c r="HK53" s="171"/>
      <c r="HL53" s="171"/>
      <c r="HM53" s="171"/>
      <c r="HN53" s="171"/>
      <c r="HO53" s="171"/>
      <c r="HP53" s="171"/>
      <c r="HQ53" s="171"/>
      <c r="HR53" s="171"/>
      <c r="HS53" s="171"/>
      <c r="HT53" s="171"/>
      <c r="HU53" s="171"/>
      <c r="HV53" s="171"/>
      <c r="HW53" s="171"/>
      <c r="HX53" s="171"/>
      <c r="HY53" s="171"/>
      <c r="HZ53" s="171"/>
      <c r="IA53" s="171"/>
      <c r="IB53" s="171"/>
      <c r="IC53" s="171"/>
      <c r="ID53" s="171"/>
      <c r="IE53" s="171"/>
      <c r="IF53" s="171"/>
      <c r="IG53" s="171"/>
      <c r="IH53" s="171"/>
      <c r="II53" s="171"/>
      <c r="IJ53" s="171"/>
      <c r="IK53" s="171"/>
      <c r="IL53" s="171"/>
      <c r="IM53" s="171"/>
      <c r="IN53" s="171"/>
      <c r="IO53" s="171"/>
      <c r="IP53" s="171"/>
      <c r="IQ53" s="171"/>
      <c r="IR53" s="171"/>
      <c r="IS53" s="171"/>
      <c r="IT53" s="171"/>
      <c r="IU53" s="171"/>
      <c r="IV53" s="171"/>
      <c r="IW53" s="171"/>
      <c r="IX53" s="171"/>
      <c r="IY53" s="171"/>
      <c r="IZ53" s="171"/>
      <c r="JA53" s="171"/>
      <c r="JB53" s="171"/>
      <c r="JC53" s="171"/>
      <c r="JD53" s="171"/>
      <c r="JE53" s="171"/>
      <c r="JF53" s="171"/>
      <c r="JG53" s="171"/>
      <c r="JH53" s="171"/>
      <c r="JI53" s="171"/>
      <c r="JJ53" s="171"/>
      <c r="JK53" s="171"/>
      <c r="JL53" s="171"/>
      <c r="JM53" s="171"/>
      <c r="JN53" s="171"/>
      <c r="JO53" s="171"/>
      <c r="JP53" s="171"/>
      <c r="JQ53" s="171"/>
      <c r="JR53" s="171"/>
      <c r="JS53" s="171"/>
      <c r="JT53" s="171"/>
      <c r="JU53" s="171"/>
      <c r="JV53" s="171"/>
      <c r="JW53" s="171"/>
      <c r="JX53" s="171"/>
      <c r="JY53" s="171"/>
      <c r="JZ53" s="171"/>
      <c r="KA53" s="171"/>
      <c r="KB53" s="171"/>
      <c r="KC53" s="171"/>
      <c r="KD53" s="171"/>
      <c r="KE53" s="171"/>
      <c r="KF53" s="171"/>
      <c r="KG53" s="171"/>
      <c r="KH53" s="171"/>
      <c r="KI53" s="171"/>
      <c r="KJ53" s="171"/>
      <c r="KK53" s="171"/>
      <c r="KL53" s="171"/>
      <c r="KM53" s="171"/>
      <c r="KN53" s="171"/>
      <c r="KO53" s="171"/>
      <c r="KP53" s="171"/>
      <c r="KQ53" s="171"/>
      <c r="KR53" s="171"/>
      <c r="KS53" s="171"/>
      <c r="KT53" s="171"/>
      <c r="KU53" s="171"/>
      <c r="KV53" s="171"/>
      <c r="KW53" s="171"/>
      <c r="KX53" s="171"/>
      <c r="KY53" s="171"/>
      <c r="KZ53" s="171"/>
      <c r="LA53" s="171"/>
      <c r="LB53" s="171"/>
      <c r="LC53" s="171"/>
      <c r="LD53" s="171"/>
      <c r="LE53" s="171"/>
      <c r="LF53" s="171"/>
      <c r="LG53" s="171"/>
      <c r="LH53" s="171"/>
      <c r="LI53" s="171"/>
      <c r="LJ53" s="171"/>
      <c r="LK53" s="171"/>
      <c r="LL53" s="171"/>
      <c r="LM53" s="171"/>
      <c r="LN53" s="171"/>
      <c r="LO53" s="171"/>
      <c r="LP53" s="171"/>
      <c r="LQ53" s="171"/>
      <c r="LR53" s="171"/>
      <c r="LS53" s="171"/>
      <c r="LT53" s="171"/>
      <c r="LU53" s="171"/>
      <c r="LV53" s="171"/>
      <c r="LW53" s="171"/>
      <c r="LX53" s="171"/>
      <c r="LY53" s="171"/>
      <c r="LZ53" s="171"/>
      <c r="MA53" s="171"/>
      <c r="MB53" s="171"/>
      <c r="MC53" s="171"/>
      <c r="MD53" s="171"/>
      <c r="ME53" s="171"/>
      <c r="MF53" s="171"/>
      <c r="MG53" s="171"/>
      <c r="MH53" s="171"/>
      <c r="MI53" s="171"/>
      <c r="MJ53" s="171"/>
      <c r="MK53" s="171"/>
      <c r="ML53" s="171"/>
      <c r="MM53" s="171"/>
      <c r="MN53" s="171"/>
      <c r="MO53" s="171"/>
      <c r="MP53" s="171"/>
      <c r="MQ53" s="171"/>
      <c r="MR53" s="171"/>
      <c r="MS53" s="171"/>
      <c r="MT53" s="171"/>
      <c r="MU53" s="171"/>
      <c r="MV53" s="171"/>
      <c r="MW53" s="171"/>
      <c r="MX53" s="171"/>
      <c r="MY53" s="171"/>
      <c r="MZ53" s="171"/>
      <c r="NA53" s="171"/>
      <c r="NB53" s="171"/>
      <c r="NC53" s="171"/>
      <c r="ND53" s="171"/>
      <c r="NE53" s="171"/>
      <c r="NF53" s="171"/>
      <c r="NG53" s="171"/>
      <c r="NH53" s="171"/>
      <c r="NI53" s="171"/>
      <c r="NJ53" s="171"/>
      <c r="NK53" s="171"/>
      <c r="NL53" s="171"/>
      <c r="NM53" s="171"/>
      <c r="NN53" s="171"/>
      <c r="NO53" s="171"/>
      <c r="NP53" s="171"/>
      <c r="NQ53" s="171"/>
      <c r="NR53" s="171"/>
      <c r="NS53" s="171"/>
      <c r="NT53" s="171"/>
      <c r="NU53" s="171"/>
      <c r="NV53" s="171"/>
      <c r="NW53" s="171"/>
      <c r="NX53" s="171"/>
      <c r="NY53" s="171"/>
      <c r="NZ53" s="171"/>
      <c r="OA53" s="171"/>
      <c r="OB53" s="171"/>
      <c r="OC53" s="171"/>
      <c r="OD53" s="171"/>
      <c r="OE53" s="171"/>
      <c r="OF53" s="171"/>
      <c r="OG53" s="171"/>
      <c r="OH53" s="171"/>
      <c r="OI53" s="171"/>
      <c r="OJ53" s="171"/>
      <c r="OK53" s="171"/>
      <c r="OL53" s="171"/>
      <c r="OM53" s="171"/>
      <c r="ON53" s="171"/>
      <c r="OO53" s="171"/>
      <c r="OP53" s="171"/>
      <c r="OQ53" s="171"/>
      <c r="OR53" s="171"/>
      <c r="OS53" s="171"/>
      <c r="OT53" s="171"/>
      <c r="OU53" s="171"/>
      <c r="OV53" s="171"/>
      <c r="OW53" s="171"/>
      <c r="OX53" s="171"/>
      <c r="OY53" s="171"/>
      <c r="OZ53" s="171"/>
      <c r="PA53" s="171"/>
      <c r="PB53" s="171"/>
      <c r="PC53" s="171"/>
      <c r="PD53" s="171"/>
      <c r="PE53" s="171"/>
      <c r="PF53" s="171"/>
      <c r="PG53" s="171"/>
      <c r="PH53" s="171"/>
      <c r="PI53" s="171"/>
      <c r="PJ53" s="171"/>
      <c r="PK53" s="171"/>
      <c r="PL53" s="171"/>
      <c r="PM53" s="171"/>
      <c r="PN53" s="171"/>
      <c r="PO53" s="171"/>
      <c r="PP53" s="171"/>
      <c r="PQ53" s="171"/>
      <c r="PR53" s="171"/>
      <c r="PS53" s="171"/>
      <c r="PT53" s="171"/>
      <c r="PU53" s="171"/>
      <c r="PV53" s="171"/>
      <c r="PW53" s="171"/>
      <c r="PX53" s="171"/>
      <c r="PY53" s="171"/>
      <c r="PZ53" s="171"/>
      <c r="QA53" s="171"/>
      <c r="QB53" s="171"/>
      <c r="QC53" s="171"/>
      <c r="QD53" s="171"/>
      <c r="QE53" s="171"/>
      <c r="QF53" s="171"/>
      <c r="QG53" s="171"/>
      <c r="QH53" s="171"/>
      <c r="QI53" s="171"/>
      <c r="QJ53" s="171"/>
      <c r="QK53" s="171"/>
      <c r="QL53" s="171"/>
      <c r="QM53" s="171"/>
      <c r="QN53" s="171"/>
      <c r="QO53" s="171"/>
      <c r="QP53" s="171"/>
      <c r="QQ53" s="171"/>
      <c r="QR53" s="171"/>
      <c r="QS53" s="171"/>
      <c r="QT53" s="171"/>
      <c r="QU53" s="171"/>
      <c r="QV53" s="171"/>
      <c r="QW53" s="171"/>
      <c r="QX53" s="171"/>
      <c r="QY53" s="171"/>
      <c r="QZ53" s="171"/>
      <c r="RA53" s="171"/>
      <c r="RB53" s="171"/>
      <c r="RC53" s="171"/>
      <c r="RD53" s="171"/>
      <c r="RE53" s="171"/>
      <c r="RF53" s="171"/>
      <c r="RG53" s="171"/>
      <c r="RH53" s="171"/>
      <c r="RI53" s="171"/>
      <c r="RJ53" s="171"/>
      <c r="RK53" s="171"/>
      <c r="RL53" s="171"/>
      <c r="RM53" s="171"/>
      <c r="RN53" s="171"/>
      <c r="RO53" s="171"/>
      <c r="RP53" s="171"/>
      <c r="RQ53" s="171"/>
      <c r="RR53" s="171"/>
      <c r="RS53" s="171"/>
      <c r="RT53" s="171"/>
      <c r="RU53" s="171"/>
      <c r="RV53" s="171"/>
      <c r="RW53" s="171"/>
      <c r="RX53" s="171"/>
      <c r="RY53" s="171"/>
      <c r="RZ53" s="171"/>
      <c r="SA53" s="171"/>
      <c r="SB53" s="171"/>
      <c r="SC53" s="171"/>
      <c r="SD53" s="171"/>
      <c r="SE53" s="171"/>
      <c r="SF53" s="171"/>
      <c r="SG53" s="171"/>
      <c r="SH53" s="171"/>
      <c r="SI53" s="171"/>
      <c r="SJ53" s="171"/>
      <c r="SK53" s="171"/>
      <c r="SL53" s="171"/>
      <c r="SM53" s="171"/>
      <c r="SN53" s="171"/>
      <c r="SO53" s="171"/>
      <c r="SP53" s="171"/>
      <c r="SQ53" s="171"/>
      <c r="SR53" s="171"/>
      <c r="SS53" s="171"/>
      <c r="ST53" s="171"/>
      <c r="SU53" s="171"/>
      <c r="SV53" s="171"/>
      <c r="SW53" s="171"/>
      <c r="SX53" s="171"/>
      <c r="SY53" s="171"/>
      <c r="SZ53" s="171"/>
      <c r="TA53" s="171"/>
      <c r="TB53" s="171"/>
      <c r="TC53" s="171"/>
      <c r="TD53" s="171"/>
      <c r="TE53" s="171"/>
      <c r="TF53" s="171"/>
      <c r="TG53" s="171"/>
      <c r="TH53" s="171"/>
      <c r="TI53" s="171"/>
      <c r="TJ53" s="171"/>
      <c r="TK53" s="171"/>
      <c r="TL53" s="171"/>
      <c r="TM53" s="171"/>
      <c r="TN53" s="171"/>
      <c r="TO53" s="171"/>
      <c r="TP53" s="171"/>
      <c r="TQ53" s="171"/>
      <c r="TR53" s="171"/>
      <c r="TS53" s="171"/>
      <c r="TT53" s="171"/>
      <c r="TU53" s="171"/>
      <c r="TV53" s="171"/>
      <c r="TW53" s="171"/>
      <c r="TX53" s="171"/>
      <c r="TY53" s="171"/>
      <c r="TZ53" s="171"/>
      <c r="UA53" s="171"/>
      <c r="UB53" s="171"/>
      <c r="UC53" s="171"/>
      <c r="UD53" s="171"/>
      <c r="UE53" s="171"/>
      <c r="UF53" s="171"/>
      <c r="UG53" s="171"/>
      <c r="UH53" s="171"/>
      <c r="UI53" s="171"/>
      <c r="UJ53" s="171"/>
      <c r="UK53" s="171"/>
      <c r="UL53" s="171"/>
      <c r="UM53" s="171"/>
      <c r="UN53" s="171"/>
      <c r="UO53" s="171"/>
      <c r="UP53" s="171"/>
      <c r="UQ53" s="171"/>
      <c r="UR53" s="171"/>
      <c r="US53" s="171"/>
      <c r="UT53" s="171"/>
      <c r="UU53" s="171"/>
      <c r="UV53" s="171"/>
      <c r="UW53" s="171"/>
      <c r="UX53" s="171"/>
      <c r="UY53" s="171"/>
      <c r="UZ53" s="171"/>
      <c r="VA53" s="171"/>
      <c r="VB53" s="171"/>
      <c r="VC53" s="171"/>
      <c r="VD53" s="171"/>
      <c r="VE53" s="171"/>
      <c r="VF53" s="171"/>
      <c r="VG53" s="171"/>
      <c r="VH53" s="171"/>
      <c r="VI53" s="171"/>
      <c r="VJ53" s="171"/>
      <c r="VK53" s="171"/>
      <c r="VL53" s="171"/>
      <c r="VM53" s="171"/>
      <c r="VN53" s="171"/>
      <c r="VO53" s="171"/>
      <c r="VP53" s="171"/>
      <c r="VQ53" s="171"/>
      <c r="VR53" s="171"/>
      <c r="VS53" s="171"/>
      <c r="VT53" s="171"/>
      <c r="VU53" s="171"/>
      <c r="VV53" s="171"/>
      <c r="VW53" s="171"/>
      <c r="VX53" s="171"/>
      <c r="VY53" s="171"/>
      <c r="VZ53" s="171"/>
      <c r="WA53" s="171"/>
      <c r="WB53" s="171"/>
      <c r="WC53" s="171"/>
      <c r="WD53" s="171"/>
      <c r="WE53" s="171"/>
      <c r="WF53" s="171"/>
      <c r="WG53" s="171"/>
      <c r="WH53" s="171"/>
      <c r="WI53" s="171"/>
      <c r="WJ53" s="171"/>
      <c r="WK53" s="171"/>
      <c r="WL53" s="171"/>
      <c r="WM53" s="171"/>
      <c r="WN53" s="171"/>
      <c r="WO53" s="171"/>
      <c r="WP53" s="171"/>
      <c r="WQ53" s="171"/>
      <c r="WR53" s="171"/>
      <c r="WS53" s="171"/>
      <c r="WT53" s="171"/>
      <c r="WU53" s="171"/>
      <c r="WV53" s="171"/>
      <c r="WW53" s="171"/>
      <c r="WX53" s="171"/>
      <c r="WY53" s="171"/>
      <c r="WZ53" s="171"/>
      <c r="XA53" s="171"/>
      <c r="XB53" s="171"/>
      <c r="XC53" s="171"/>
      <c r="XD53" s="171"/>
      <c r="XE53" s="171"/>
      <c r="XF53" s="171"/>
      <c r="XG53" s="171"/>
      <c r="XH53" s="171"/>
      <c r="XI53" s="171"/>
      <c r="XJ53" s="171"/>
      <c r="XK53" s="171"/>
      <c r="XL53" s="171"/>
      <c r="XM53" s="171"/>
      <c r="XN53" s="171"/>
      <c r="XO53" s="171"/>
      <c r="XP53" s="171"/>
      <c r="XQ53" s="171"/>
      <c r="XR53" s="171"/>
      <c r="XS53" s="171"/>
      <c r="XT53" s="171"/>
      <c r="XU53" s="171"/>
      <c r="XV53" s="171"/>
      <c r="XW53" s="171"/>
      <c r="XX53" s="171"/>
      <c r="XY53" s="171"/>
      <c r="XZ53" s="171"/>
      <c r="YA53" s="171"/>
      <c r="YB53" s="171"/>
      <c r="YC53" s="171"/>
      <c r="YD53" s="171"/>
      <c r="YE53" s="171"/>
      <c r="YF53" s="171"/>
      <c r="YG53" s="171"/>
      <c r="YH53" s="171"/>
      <c r="YI53" s="171"/>
      <c r="YJ53" s="171"/>
      <c r="YK53" s="171"/>
      <c r="YL53" s="171"/>
      <c r="YM53" s="171"/>
      <c r="YN53" s="171"/>
      <c r="YO53" s="171"/>
      <c r="YP53" s="171"/>
      <c r="YQ53" s="171"/>
      <c r="YR53" s="171"/>
      <c r="YS53" s="171"/>
      <c r="YT53" s="171"/>
      <c r="YU53" s="171"/>
      <c r="YV53" s="171"/>
      <c r="YW53" s="171"/>
      <c r="YX53" s="171"/>
      <c r="YY53" s="171"/>
      <c r="YZ53" s="171"/>
      <c r="ZA53" s="171"/>
      <c r="ZB53" s="171"/>
      <c r="ZC53" s="171"/>
      <c r="ZD53" s="171"/>
      <c r="ZE53" s="171"/>
      <c r="ZF53" s="171"/>
      <c r="ZG53" s="171"/>
      <c r="ZH53" s="171"/>
      <c r="ZI53" s="171"/>
      <c r="ZJ53" s="171"/>
      <c r="ZK53" s="171"/>
      <c r="ZL53" s="171"/>
      <c r="ZM53" s="171"/>
      <c r="ZN53" s="171"/>
      <c r="ZO53" s="171"/>
      <c r="ZP53" s="171"/>
      <c r="ZQ53" s="171"/>
      <c r="ZR53" s="171"/>
      <c r="ZS53" s="171"/>
      <c r="ZT53" s="171"/>
      <c r="ZU53" s="171"/>
      <c r="ZV53" s="171"/>
      <c r="ZW53" s="171"/>
      <c r="ZX53" s="171"/>
      <c r="ZY53" s="171"/>
      <c r="ZZ53" s="171"/>
      <c r="AAA53" s="171"/>
      <c r="AAB53" s="171"/>
      <c r="AAC53" s="171"/>
      <c r="AAD53" s="171"/>
      <c r="AAE53" s="171"/>
      <c r="AAF53" s="171"/>
      <c r="AAG53" s="171"/>
      <c r="AAH53" s="171"/>
      <c r="AAI53" s="171"/>
      <c r="AAJ53" s="171"/>
      <c r="AAK53" s="171"/>
      <c r="AAL53" s="171"/>
      <c r="AAM53" s="171"/>
      <c r="AAN53" s="171"/>
      <c r="AAO53" s="171"/>
      <c r="AAP53" s="171"/>
      <c r="AAQ53" s="171"/>
      <c r="AAR53" s="171"/>
      <c r="AAS53" s="171"/>
      <c r="AAT53" s="171"/>
      <c r="AAU53" s="171"/>
      <c r="AAV53" s="171"/>
      <c r="AAW53" s="171"/>
      <c r="AAX53" s="171"/>
      <c r="AAY53" s="171"/>
      <c r="AAZ53" s="171"/>
      <c r="ABA53" s="171"/>
      <c r="ABB53" s="171"/>
      <c r="ABC53" s="171"/>
      <c r="ABD53" s="171"/>
      <c r="ABE53" s="171"/>
      <c r="ABF53" s="171"/>
      <c r="ABG53" s="171"/>
      <c r="ABH53" s="171"/>
      <c r="ABI53" s="171"/>
      <c r="ABJ53" s="171"/>
      <c r="ABK53" s="171"/>
      <c r="ABL53" s="171"/>
      <c r="ABM53" s="171"/>
      <c r="ABN53" s="171"/>
      <c r="ABO53" s="171"/>
      <c r="ABP53" s="171"/>
      <c r="ABQ53" s="171"/>
      <c r="ABR53" s="171"/>
      <c r="ABS53" s="171"/>
      <c r="ABT53" s="171"/>
      <c r="ABU53" s="171"/>
      <c r="ABV53" s="171"/>
      <c r="ABW53" s="171"/>
      <c r="ABX53" s="171"/>
      <c r="ABY53" s="171"/>
      <c r="ABZ53" s="171"/>
      <c r="ACA53" s="171"/>
      <c r="ACB53" s="171"/>
      <c r="ACC53" s="171"/>
      <c r="ACD53" s="171"/>
      <c r="ACE53" s="171"/>
      <c r="ACF53" s="171"/>
      <c r="ACG53" s="171"/>
      <c r="ACH53" s="171"/>
      <c r="ACI53" s="171"/>
      <c r="ACJ53" s="171"/>
      <c r="ACK53" s="171"/>
      <c r="ACL53" s="171"/>
      <c r="ACM53" s="171"/>
      <c r="ACN53" s="171"/>
      <c r="ACO53" s="171"/>
      <c r="ACP53" s="171"/>
      <c r="ACQ53" s="171"/>
      <c r="ACR53" s="171"/>
      <c r="ACS53" s="171"/>
      <c r="ACT53" s="171"/>
      <c r="ACU53" s="171"/>
      <c r="ACV53" s="171"/>
      <c r="ACW53" s="171"/>
      <c r="ACX53" s="171"/>
      <c r="ACY53" s="171"/>
      <c r="ACZ53" s="171"/>
      <c r="ADA53" s="171"/>
      <c r="ADB53" s="171"/>
      <c r="ADC53" s="171"/>
      <c r="ADD53" s="171"/>
      <c r="ADE53" s="171"/>
      <c r="ADF53" s="171"/>
      <c r="ADG53" s="171"/>
      <c r="ADH53" s="171"/>
      <c r="ADI53" s="171"/>
      <c r="ADJ53" s="171"/>
      <c r="ADK53" s="171"/>
      <c r="ADL53" s="171"/>
      <c r="ADM53" s="171"/>
      <c r="ADN53" s="171"/>
      <c r="ADO53" s="171"/>
      <c r="ADP53" s="171"/>
      <c r="ADQ53" s="171"/>
      <c r="ADR53" s="171"/>
      <c r="ADS53" s="171"/>
      <c r="ADT53" s="171"/>
      <c r="ADU53" s="171"/>
      <c r="ADV53" s="171"/>
      <c r="ADW53" s="171"/>
      <c r="ADX53" s="171"/>
      <c r="ADY53" s="171"/>
      <c r="ADZ53" s="171"/>
      <c r="AEA53" s="171"/>
      <c r="AEB53" s="171"/>
      <c r="AEC53" s="171"/>
      <c r="AED53" s="171"/>
      <c r="AEE53" s="171"/>
      <c r="AEF53" s="171"/>
      <c r="AEG53" s="171"/>
      <c r="AEH53" s="171"/>
      <c r="AEI53" s="171"/>
      <c r="AEJ53" s="171"/>
      <c r="AEK53" s="171"/>
      <c r="AEL53" s="171"/>
      <c r="AEM53" s="171"/>
      <c r="AEN53" s="171"/>
      <c r="AEO53" s="171"/>
      <c r="AEP53" s="171"/>
      <c r="AEQ53" s="171"/>
      <c r="AER53" s="171"/>
      <c r="AES53" s="171"/>
      <c r="AET53" s="171"/>
      <c r="AEU53" s="171"/>
      <c r="AEV53" s="171"/>
      <c r="AEW53" s="171"/>
      <c r="AEX53" s="171"/>
      <c r="AEY53" s="171"/>
      <c r="AEZ53" s="171"/>
      <c r="AFA53" s="171"/>
      <c r="AFB53" s="171"/>
      <c r="AFC53" s="171"/>
      <c r="AFD53" s="171"/>
      <c r="AFE53" s="171"/>
      <c r="AFF53" s="171"/>
      <c r="AFG53" s="171"/>
      <c r="AFH53" s="171"/>
      <c r="AFI53" s="171"/>
      <c r="AFJ53" s="171"/>
      <c r="AFK53" s="171"/>
      <c r="AFL53" s="171"/>
      <c r="AFM53" s="171"/>
      <c r="AFN53" s="171"/>
      <c r="AFO53" s="171"/>
      <c r="AFP53" s="171"/>
      <c r="AFQ53" s="171"/>
      <c r="AFR53" s="171"/>
      <c r="AFS53" s="171"/>
      <c r="AFT53" s="171"/>
      <c r="AFU53" s="171"/>
      <c r="AFV53" s="171"/>
      <c r="AFW53" s="171"/>
      <c r="AFX53" s="171"/>
      <c r="AFY53" s="171"/>
      <c r="AFZ53" s="171"/>
      <c r="AGA53" s="171"/>
      <c r="AGB53" s="171"/>
      <c r="AGC53" s="171"/>
      <c r="AGD53" s="171"/>
      <c r="AGE53" s="171"/>
      <c r="AGF53" s="171"/>
      <c r="AGG53" s="171"/>
      <c r="AGH53" s="171"/>
      <c r="AGI53" s="171"/>
      <c r="AGJ53" s="171"/>
      <c r="AGK53" s="171"/>
      <c r="AGL53" s="171"/>
      <c r="AGM53" s="171"/>
      <c r="AGN53" s="171"/>
      <c r="AGO53" s="171"/>
      <c r="AGP53" s="171"/>
      <c r="AGQ53" s="171"/>
      <c r="AGR53" s="171"/>
      <c r="AGS53" s="171"/>
      <c r="AGT53" s="171"/>
      <c r="AGU53" s="171"/>
      <c r="AGV53" s="171"/>
      <c r="AGW53" s="171"/>
      <c r="AGX53" s="171"/>
      <c r="AGY53" s="171"/>
      <c r="AGZ53" s="171"/>
      <c r="AHA53" s="171"/>
      <c r="AHB53" s="171"/>
      <c r="AHC53" s="171"/>
      <c r="AHD53" s="171"/>
      <c r="AHE53" s="171"/>
      <c r="AHF53" s="171"/>
      <c r="AHG53" s="171"/>
      <c r="AHH53" s="171"/>
      <c r="AHI53" s="171"/>
      <c r="AHJ53" s="171"/>
      <c r="AHK53" s="171"/>
      <c r="AHL53" s="171"/>
      <c r="AHM53" s="171"/>
      <c r="AHN53" s="171"/>
      <c r="AHO53" s="171"/>
      <c r="AHP53" s="171"/>
      <c r="AHQ53" s="171"/>
      <c r="AHR53" s="171"/>
      <c r="AHS53" s="171"/>
      <c r="AHT53" s="171"/>
      <c r="AHU53" s="171"/>
      <c r="AHV53" s="171"/>
      <c r="AHW53" s="171"/>
      <c r="AHX53" s="171"/>
      <c r="AHY53" s="171"/>
      <c r="AHZ53" s="171"/>
      <c r="AIA53" s="171"/>
      <c r="AIB53" s="171"/>
      <c r="AIC53" s="171"/>
      <c r="AID53" s="171"/>
      <c r="AIE53" s="171"/>
      <c r="AIF53" s="171"/>
      <c r="AIG53" s="171"/>
      <c r="AIH53" s="171"/>
      <c r="AII53" s="171"/>
      <c r="AIJ53" s="171"/>
      <c r="AIK53" s="171"/>
      <c r="AIL53" s="171"/>
      <c r="AIM53" s="171"/>
      <c r="AIN53" s="171"/>
      <c r="AIO53" s="171"/>
      <c r="AIP53" s="171"/>
      <c r="AIQ53" s="171"/>
      <c r="AIR53" s="171"/>
      <c r="AIS53" s="171"/>
      <c r="AIT53" s="171"/>
      <c r="AIU53" s="171"/>
      <c r="AIV53" s="171"/>
      <c r="AIW53" s="171"/>
      <c r="AIX53" s="171"/>
      <c r="AIY53" s="171"/>
      <c r="AIZ53" s="171"/>
      <c r="AJA53" s="171"/>
      <c r="AJB53" s="171"/>
      <c r="AJC53" s="171"/>
      <c r="AJD53" s="171"/>
      <c r="AJE53" s="171"/>
      <c r="AJF53" s="171"/>
      <c r="AJG53" s="171"/>
      <c r="AJH53" s="171"/>
      <c r="AJI53" s="171"/>
      <c r="AJJ53" s="171"/>
      <c r="AJK53" s="171"/>
      <c r="AJL53" s="171"/>
      <c r="AJM53" s="171"/>
      <c r="AJN53" s="171"/>
      <c r="AJO53" s="171"/>
      <c r="AJP53" s="171"/>
      <c r="AJQ53" s="171"/>
      <c r="AJR53" s="171"/>
      <c r="AJS53" s="171"/>
      <c r="AJT53" s="171"/>
      <c r="AJU53" s="171"/>
      <c r="AJV53" s="171"/>
      <c r="AJW53" s="171"/>
      <c r="AJX53" s="171"/>
      <c r="AJY53" s="171"/>
      <c r="AJZ53" s="171"/>
      <c r="AKA53" s="171"/>
      <c r="AKB53" s="171"/>
      <c r="AKC53" s="171"/>
      <c r="AKD53" s="171"/>
      <c r="AKE53" s="171"/>
      <c r="AKF53" s="171"/>
      <c r="AKG53" s="171"/>
      <c r="AKH53" s="171"/>
      <c r="AKI53" s="171"/>
      <c r="AKJ53" s="171"/>
      <c r="AKK53" s="171"/>
      <c r="AKL53" s="171"/>
      <c r="AKM53" s="171"/>
      <c r="AKN53" s="171"/>
      <c r="AKO53" s="171"/>
      <c r="AKP53" s="171"/>
      <c r="AKQ53" s="171"/>
      <c r="AKR53" s="171"/>
      <c r="AKS53" s="171"/>
      <c r="AKT53" s="171"/>
      <c r="AKU53" s="171"/>
      <c r="AKV53" s="171"/>
      <c r="AKW53" s="171"/>
      <c r="AKX53" s="171"/>
      <c r="AKY53" s="171"/>
      <c r="AKZ53" s="171"/>
      <c r="ALA53" s="171"/>
      <c r="ALB53" s="171"/>
      <c r="ALC53" s="171"/>
      <c r="ALD53" s="171"/>
      <c r="ALE53" s="171"/>
      <c r="ALF53" s="171"/>
      <c r="ALG53" s="171"/>
      <c r="ALH53" s="171"/>
      <c r="ALI53" s="171"/>
      <c r="ALJ53" s="171"/>
      <c r="ALK53" s="171"/>
      <c r="ALL53" s="171"/>
      <c r="ALM53" s="171"/>
      <c r="ALN53" s="171"/>
      <c r="ALO53" s="171"/>
      <c r="ALP53" s="171"/>
      <c r="ALQ53" s="171"/>
      <c r="ALR53" s="171"/>
    </row>
    <row r="54" spans="1:1006" ht="15.6" customHeight="1">
      <c r="A54" s="5"/>
      <c r="B54" s="5"/>
      <c r="C54" s="5"/>
      <c r="D54" s="5"/>
      <c r="E54" s="5"/>
      <c r="F54" s="5"/>
      <c r="G54" s="5"/>
      <c r="H54" s="5"/>
      <c r="BM54" s="171"/>
      <c r="BN54" s="171"/>
      <c r="BO54" s="171"/>
      <c r="BP54" s="171"/>
      <c r="BQ54" s="171"/>
      <c r="BR54" s="171"/>
      <c r="BS54" s="171"/>
      <c r="BT54" s="171"/>
      <c r="BU54" s="171"/>
      <c r="BV54" s="171"/>
      <c r="BW54" s="171"/>
      <c r="BX54" s="171"/>
      <c r="BY54" s="171"/>
      <c r="BZ54" s="171"/>
      <c r="CA54" s="171"/>
      <c r="CB54" s="171"/>
      <c r="CC54" s="171"/>
      <c r="CD54" s="171"/>
      <c r="CE54" s="171"/>
      <c r="CF54" s="171"/>
      <c r="CG54" s="171"/>
      <c r="CH54" s="171"/>
      <c r="CI54" s="171"/>
      <c r="CJ54" s="171"/>
      <c r="CK54" s="171"/>
      <c r="CL54" s="171"/>
      <c r="CM54" s="171"/>
      <c r="CN54" s="171"/>
      <c r="CO54" s="171"/>
      <c r="CP54" s="171"/>
      <c r="CQ54" s="171"/>
      <c r="CR54" s="171"/>
      <c r="CS54" s="171"/>
      <c r="CT54" s="171"/>
      <c r="CU54" s="171"/>
      <c r="CV54" s="171"/>
      <c r="CW54" s="171"/>
      <c r="CX54" s="171"/>
      <c r="CY54" s="171"/>
      <c r="CZ54" s="171"/>
      <c r="DA54" s="171"/>
      <c r="DB54" s="171"/>
      <c r="DC54" s="171"/>
      <c r="DD54" s="171"/>
      <c r="DE54" s="171"/>
      <c r="DF54" s="171"/>
      <c r="DG54" s="171"/>
      <c r="DH54" s="171"/>
      <c r="DI54" s="171"/>
      <c r="DJ54" s="171"/>
      <c r="DK54" s="171"/>
      <c r="DL54" s="171"/>
      <c r="DM54" s="171"/>
      <c r="DN54" s="171"/>
      <c r="DO54" s="171"/>
      <c r="DP54" s="171"/>
      <c r="DQ54" s="171"/>
      <c r="DR54" s="171"/>
      <c r="DS54" s="171"/>
      <c r="DT54" s="171"/>
      <c r="DU54" s="171"/>
      <c r="DV54" s="171"/>
      <c r="DW54" s="171"/>
      <c r="DX54" s="171"/>
      <c r="DY54" s="171"/>
      <c r="DZ54" s="171"/>
      <c r="EA54" s="171"/>
      <c r="EB54" s="171"/>
      <c r="EC54" s="171"/>
      <c r="ED54" s="171"/>
      <c r="EE54" s="171"/>
      <c r="EF54" s="171"/>
      <c r="EG54" s="171"/>
      <c r="EH54" s="171"/>
      <c r="EI54" s="171"/>
      <c r="EJ54" s="171"/>
      <c r="EK54" s="171"/>
      <c r="EL54" s="171"/>
      <c r="EM54" s="171"/>
      <c r="EN54" s="171"/>
      <c r="EO54" s="171"/>
      <c r="EP54" s="171"/>
      <c r="EQ54" s="171"/>
      <c r="ER54" s="171"/>
      <c r="ES54" s="171"/>
      <c r="ET54" s="171"/>
      <c r="EU54" s="171"/>
      <c r="EV54" s="171"/>
      <c r="EW54" s="171"/>
      <c r="EX54" s="171"/>
      <c r="EY54" s="171"/>
      <c r="EZ54" s="171"/>
      <c r="FA54" s="171"/>
      <c r="FB54" s="171"/>
      <c r="FC54" s="171"/>
      <c r="FD54" s="171"/>
      <c r="FE54" s="171"/>
      <c r="FF54" s="171"/>
      <c r="FG54" s="171"/>
      <c r="FH54" s="171"/>
      <c r="FI54" s="171"/>
      <c r="FJ54" s="171"/>
      <c r="FK54" s="171"/>
      <c r="FL54" s="171"/>
      <c r="FM54" s="171"/>
      <c r="FN54" s="171"/>
      <c r="FO54" s="171"/>
      <c r="FP54" s="171"/>
      <c r="FQ54" s="171"/>
      <c r="FR54" s="171"/>
      <c r="FS54" s="171"/>
      <c r="FT54" s="171"/>
      <c r="FU54" s="171"/>
      <c r="FV54" s="171"/>
      <c r="FW54" s="171"/>
      <c r="FX54" s="171"/>
      <c r="FY54" s="171"/>
      <c r="FZ54" s="171"/>
      <c r="GA54" s="171"/>
      <c r="GB54" s="171"/>
      <c r="GC54" s="171"/>
      <c r="GD54" s="171"/>
      <c r="GE54" s="171"/>
      <c r="GF54" s="171"/>
      <c r="GG54" s="171"/>
      <c r="GH54" s="171"/>
      <c r="GI54" s="171"/>
      <c r="GJ54" s="171"/>
      <c r="GK54" s="171"/>
      <c r="GL54" s="171"/>
      <c r="GM54" s="171"/>
      <c r="GN54" s="171"/>
      <c r="GO54" s="171"/>
      <c r="GP54" s="171"/>
      <c r="GQ54" s="171"/>
      <c r="GR54" s="171"/>
      <c r="GS54" s="171"/>
      <c r="GT54" s="171"/>
      <c r="GU54" s="171"/>
      <c r="GV54" s="171"/>
      <c r="GW54" s="171"/>
      <c r="GX54" s="171"/>
      <c r="GY54" s="171"/>
      <c r="GZ54" s="171"/>
      <c r="HA54" s="171"/>
      <c r="HB54" s="171"/>
      <c r="HC54" s="171"/>
      <c r="HD54" s="171"/>
      <c r="HE54" s="171"/>
      <c r="HF54" s="171"/>
      <c r="HG54" s="171"/>
      <c r="HH54" s="171"/>
      <c r="HI54" s="171"/>
      <c r="HJ54" s="171"/>
      <c r="HK54" s="171"/>
      <c r="HL54" s="171"/>
      <c r="HM54" s="171"/>
      <c r="HN54" s="171"/>
      <c r="HO54" s="171"/>
      <c r="HP54" s="171"/>
      <c r="HQ54" s="171"/>
      <c r="HR54" s="171"/>
      <c r="HS54" s="171"/>
      <c r="HT54" s="171"/>
      <c r="HU54" s="171"/>
      <c r="HV54" s="171"/>
      <c r="HW54" s="171"/>
      <c r="HX54" s="171"/>
      <c r="HY54" s="171"/>
      <c r="HZ54" s="171"/>
      <c r="IA54" s="171"/>
      <c r="IB54" s="171"/>
      <c r="IC54" s="171"/>
      <c r="ID54" s="171"/>
      <c r="IE54" s="171"/>
      <c r="IF54" s="171"/>
      <c r="IG54" s="171"/>
      <c r="IH54" s="171"/>
      <c r="II54" s="171"/>
      <c r="IJ54" s="171"/>
      <c r="IK54" s="171"/>
      <c r="IL54" s="171"/>
      <c r="IM54" s="171"/>
      <c r="IN54" s="171"/>
      <c r="IO54" s="171"/>
      <c r="IP54" s="171"/>
      <c r="IQ54" s="171"/>
      <c r="IR54" s="171"/>
      <c r="IS54" s="171"/>
      <c r="IT54" s="171"/>
      <c r="IU54" s="171"/>
      <c r="IV54" s="171"/>
      <c r="IW54" s="171"/>
      <c r="IX54" s="171"/>
      <c r="IY54" s="171"/>
      <c r="IZ54" s="171"/>
      <c r="JA54" s="171"/>
      <c r="JB54" s="171"/>
      <c r="JC54" s="171"/>
      <c r="JD54" s="171"/>
      <c r="JE54" s="171"/>
      <c r="JF54" s="171"/>
      <c r="JG54" s="171"/>
      <c r="JH54" s="171"/>
      <c r="JI54" s="171"/>
      <c r="JJ54" s="171"/>
      <c r="JK54" s="171"/>
      <c r="JL54" s="171"/>
      <c r="JM54" s="171"/>
      <c r="JN54" s="171"/>
      <c r="JO54" s="171"/>
      <c r="JP54" s="171"/>
      <c r="JQ54" s="171"/>
      <c r="JR54" s="171"/>
      <c r="JS54" s="171"/>
      <c r="JT54" s="171"/>
      <c r="JU54" s="171"/>
      <c r="JV54" s="171"/>
      <c r="JW54" s="171"/>
      <c r="JX54" s="171"/>
      <c r="JY54" s="171"/>
      <c r="JZ54" s="171"/>
      <c r="KA54" s="171"/>
      <c r="KB54" s="171"/>
      <c r="KC54" s="171"/>
      <c r="KD54" s="171"/>
      <c r="KE54" s="171"/>
      <c r="KF54" s="171"/>
      <c r="KG54" s="171"/>
      <c r="KH54" s="171"/>
      <c r="KI54" s="171"/>
      <c r="KJ54" s="171"/>
      <c r="KK54" s="171"/>
      <c r="KL54" s="171"/>
      <c r="KM54" s="171"/>
      <c r="KN54" s="171"/>
      <c r="KO54" s="171"/>
      <c r="KP54" s="171"/>
      <c r="KQ54" s="171"/>
      <c r="KR54" s="171"/>
      <c r="KS54" s="171"/>
      <c r="KT54" s="171"/>
      <c r="KU54" s="171"/>
      <c r="KV54" s="171"/>
      <c r="KW54" s="171"/>
      <c r="KX54" s="171"/>
      <c r="KY54" s="171"/>
      <c r="KZ54" s="171"/>
      <c r="LA54" s="171"/>
      <c r="LB54" s="171"/>
      <c r="LC54" s="171"/>
      <c r="LD54" s="171"/>
      <c r="LE54" s="171"/>
      <c r="LF54" s="171"/>
      <c r="LG54" s="171"/>
      <c r="LH54" s="171"/>
      <c r="LI54" s="171"/>
      <c r="LJ54" s="171"/>
      <c r="LK54" s="171"/>
      <c r="LL54" s="171"/>
      <c r="LM54" s="171"/>
      <c r="LN54" s="171"/>
      <c r="LO54" s="171"/>
      <c r="LP54" s="171"/>
      <c r="LQ54" s="171"/>
      <c r="LR54" s="171"/>
      <c r="LS54" s="171"/>
      <c r="LT54" s="171"/>
      <c r="LU54" s="171"/>
      <c r="LV54" s="171"/>
      <c r="LW54" s="171"/>
      <c r="LX54" s="171"/>
      <c r="LY54" s="171"/>
      <c r="LZ54" s="171"/>
      <c r="MA54" s="171"/>
      <c r="MB54" s="171"/>
      <c r="MC54" s="171"/>
      <c r="MD54" s="171"/>
      <c r="ME54" s="171"/>
      <c r="MF54" s="171"/>
      <c r="MG54" s="171"/>
      <c r="MH54" s="171"/>
      <c r="MI54" s="171"/>
      <c r="MJ54" s="171"/>
      <c r="MK54" s="171"/>
      <c r="ML54" s="171"/>
      <c r="MM54" s="171"/>
      <c r="MN54" s="171"/>
      <c r="MO54" s="171"/>
      <c r="MP54" s="171"/>
      <c r="MQ54" s="171"/>
      <c r="MR54" s="171"/>
      <c r="MS54" s="171"/>
      <c r="MT54" s="171"/>
      <c r="MU54" s="171"/>
      <c r="MV54" s="171"/>
      <c r="MW54" s="171"/>
      <c r="MX54" s="171"/>
      <c r="MY54" s="171"/>
      <c r="MZ54" s="171"/>
      <c r="NA54" s="171"/>
      <c r="NB54" s="171"/>
      <c r="NC54" s="171"/>
      <c r="ND54" s="171"/>
      <c r="NE54" s="171"/>
      <c r="NF54" s="171"/>
      <c r="NG54" s="171"/>
      <c r="NH54" s="171"/>
      <c r="NI54" s="171"/>
      <c r="NJ54" s="171"/>
      <c r="NK54" s="171"/>
      <c r="NL54" s="171"/>
      <c r="NM54" s="171"/>
      <c r="NN54" s="171"/>
      <c r="NO54" s="171"/>
      <c r="NP54" s="171"/>
      <c r="NQ54" s="171"/>
      <c r="NR54" s="171"/>
      <c r="NS54" s="171"/>
      <c r="NT54" s="171"/>
      <c r="NU54" s="171"/>
      <c r="NV54" s="171"/>
      <c r="NW54" s="171"/>
      <c r="NX54" s="171"/>
      <c r="NY54" s="171"/>
      <c r="NZ54" s="171"/>
      <c r="OA54" s="171"/>
      <c r="OB54" s="171"/>
      <c r="OC54" s="171"/>
      <c r="OD54" s="171"/>
      <c r="OE54" s="171"/>
      <c r="OF54" s="171"/>
      <c r="OG54" s="171"/>
      <c r="OH54" s="171"/>
      <c r="OI54" s="171"/>
      <c r="OJ54" s="171"/>
      <c r="OK54" s="171"/>
      <c r="OL54" s="171"/>
      <c r="OM54" s="171"/>
      <c r="ON54" s="171"/>
      <c r="OO54" s="171"/>
      <c r="OP54" s="171"/>
      <c r="OQ54" s="171"/>
      <c r="OR54" s="171"/>
      <c r="OS54" s="171"/>
      <c r="OT54" s="171"/>
      <c r="OU54" s="171"/>
      <c r="OV54" s="171"/>
      <c r="OW54" s="171"/>
      <c r="OX54" s="171"/>
      <c r="OY54" s="171"/>
      <c r="OZ54" s="171"/>
      <c r="PA54" s="171"/>
      <c r="PB54" s="171"/>
      <c r="PC54" s="171"/>
      <c r="PD54" s="171"/>
      <c r="PE54" s="171"/>
      <c r="PF54" s="171"/>
      <c r="PG54" s="171"/>
      <c r="PH54" s="171"/>
      <c r="PI54" s="171"/>
      <c r="PJ54" s="171"/>
      <c r="PK54" s="171"/>
      <c r="PL54" s="171"/>
      <c r="PM54" s="171"/>
      <c r="PN54" s="171"/>
      <c r="PO54" s="171"/>
      <c r="PP54" s="171"/>
      <c r="PQ54" s="171"/>
      <c r="PR54" s="171"/>
      <c r="PS54" s="171"/>
      <c r="PT54" s="171"/>
      <c r="PU54" s="171"/>
      <c r="PV54" s="171"/>
      <c r="PW54" s="171"/>
      <c r="PX54" s="171"/>
      <c r="PY54" s="171"/>
      <c r="PZ54" s="171"/>
      <c r="QA54" s="171"/>
      <c r="QB54" s="171"/>
      <c r="QC54" s="171"/>
      <c r="QD54" s="171"/>
      <c r="QE54" s="171"/>
      <c r="QF54" s="171"/>
      <c r="QG54" s="171"/>
      <c r="QH54" s="171"/>
      <c r="QI54" s="171"/>
      <c r="QJ54" s="171"/>
      <c r="QK54" s="171"/>
      <c r="QL54" s="171"/>
      <c r="QM54" s="171"/>
      <c r="QN54" s="171"/>
      <c r="QO54" s="171"/>
      <c r="QP54" s="171"/>
      <c r="QQ54" s="171"/>
      <c r="QR54" s="171"/>
      <c r="QS54" s="171"/>
      <c r="QT54" s="171"/>
      <c r="QU54" s="171"/>
      <c r="QV54" s="171"/>
      <c r="QW54" s="171"/>
      <c r="QX54" s="171"/>
      <c r="QY54" s="171"/>
      <c r="QZ54" s="171"/>
      <c r="RA54" s="171"/>
      <c r="RB54" s="171"/>
      <c r="RC54" s="171"/>
      <c r="RD54" s="171"/>
      <c r="RE54" s="171"/>
      <c r="RF54" s="171"/>
      <c r="RG54" s="171"/>
      <c r="RH54" s="171"/>
      <c r="RI54" s="171"/>
      <c r="RJ54" s="171"/>
      <c r="RK54" s="171"/>
      <c r="RL54" s="171"/>
      <c r="RM54" s="171"/>
      <c r="RN54" s="171"/>
      <c r="RO54" s="171"/>
      <c r="RP54" s="171"/>
      <c r="RQ54" s="171"/>
      <c r="RR54" s="171"/>
      <c r="RS54" s="171"/>
      <c r="RT54" s="171"/>
      <c r="RU54" s="171"/>
      <c r="RV54" s="171"/>
      <c r="RW54" s="171"/>
      <c r="RX54" s="171"/>
      <c r="RY54" s="171"/>
      <c r="RZ54" s="171"/>
      <c r="SA54" s="171"/>
      <c r="SB54" s="171"/>
      <c r="SC54" s="171"/>
      <c r="SD54" s="171"/>
      <c r="SE54" s="171"/>
      <c r="SF54" s="171"/>
      <c r="SG54" s="171"/>
      <c r="SH54" s="171"/>
      <c r="SI54" s="171"/>
      <c r="SJ54" s="171"/>
      <c r="SK54" s="171"/>
      <c r="SL54" s="171"/>
      <c r="SM54" s="171"/>
      <c r="SN54" s="171"/>
      <c r="SO54" s="171"/>
      <c r="SP54" s="171"/>
      <c r="SQ54" s="171"/>
      <c r="SR54" s="171"/>
      <c r="SS54" s="171"/>
      <c r="ST54" s="171"/>
      <c r="SU54" s="171"/>
      <c r="SV54" s="171"/>
      <c r="SW54" s="171"/>
      <c r="SX54" s="171"/>
      <c r="SY54" s="171"/>
      <c r="SZ54" s="171"/>
      <c r="TA54" s="171"/>
      <c r="TB54" s="171"/>
      <c r="TC54" s="171"/>
      <c r="TD54" s="171"/>
      <c r="TE54" s="171"/>
      <c r="TF54" s="171"/>
      <c r="TG54" s="171"/>
      <c r="TH54" s="171"/>
      <c r="TI54" s="171"/>
      <c r="TJ54" s="171"/>
      <c r="TK54" s="171"/>
      <c r="TL54" s="171"/>
      <c r="TM54" s="171"/>
      <c r="TN54" s="171"/>
      <c r="TO54" s="171"/>
      <c r="TP54" s="171"/>
      <c r="TQ54" s="171"/>
      <c r="TR54" s="171"/>
      <c r="TS54" s="171"/>
      <c r="TT54" s="171"/>
      <c r="TU54" s="171"/>
      <c r="TV54" s="171"/>
      <c r="TW54" s="171"/>
      <c r="TX54" s="171"/>
      <c r="TY54" s="171"/>
      <c r="TZ54" s="171"/>
      <c r="UA54" s="171"/>
      <c r="UB54" s="171"/>
      <c r="UC54" s="171"/>
      <c r="UD54" s="171"/>
      <c r="UE54" s="171"/>
      <c r="UF54" s="171"/>
      <c r="UG54" s="171"/>
      <c r="UH54" s="171"/>
      <c r="UI54" s="171"/>
      <c r="UJ54" s="171"/>
      <c r="UK54" s="171"/>
      <c r="UL54" s="171"/>
      <c r="UM54" s="171"/>
      <c r="UN54" s="171"/>
      <c r="UO54" s="171"/>
      <c r="UP54" s="171"/>
      <c r="UQ54" s="171"/>
      <c r="UR54" s="171"/>
      <c r="US54" s="171"/>
      <c r="UT54" s="171"/>
      <c r="UU54" s="171"/>
      <c r="UV54" s="171"/>
      <c r="UW54" s="171"/>
      <c r="UX54" s="171"/>
      <c r="UY54" s="171"/>
      <c r="UZ54" s="171"/>
      <c r="VA54" s="171"/>
      <c r="VB54" s="171"/>
      <c r="VC54" s="171"/>
      <c r="VD54" s="171"/>
      <c r="VE54" s="171"/>
      <c r="VF54" s="171"/>
      <c r="VG54" s="171"/>
      <c r="VH54" s="171"/>
      <c r="VI54" s="171"/>
      <c r="VJ54" s="171"/>
      <c r="VK54" s="171"/>
      <c r="VL54" s="171"/>
      <c r="VM54" s="171"/>
      <c r="VN54" s="171"/>
      <c r="VO54" s="171"/>
      <c r="VP54" s="171"/>
      <c r="VQ54" s="171"/>
      <c r="VR54" s="171"/>
      <c r="VS54" s="171"/>
      <c r="VT54" s="171"/>
      <c r="VU54" s="171"/>
      <c r="VV54" s="171"/>
      <c r="VW54" s="171"/>
      <c r="VX54" s="171"/>
      <c r="VY54" s="171"/>
      <c r="VZ54" s="171"/>
      <c r="WA54" s="171"/>
      <c r="WB54" s="171"/>
      <c r="WC54" s="171"/>
      <c r="WD54" s="171"/>
      <c r="WE54" s="171"/>
      <c r="WF54" s="171"/>
      <c r="WG54" s="171"/>
      <c r="WH54" s="171"/>
      <c r="WI54" s="171"/>
      <c r="WJ54" s="171"/>
      <c r="WK54" s="171"/>
      <c r="WL54" s="171"/>
      <c r="WM54" s="171"/>
      <c r="WN54" s="171"/>
      <c r="WO54" s="171"/>
      <c r="WP54" s="171"/>
      <c r="WQ54" s="171"/>
      <c r="WR54" s="171"/>
      <c r="WS54" s="171"/>
      <c r="WT54" s="171"/>
      <c r="WU54" s="171"/>
      <c r="WV54" s="171"/>
      <c r="WW54" s="171"/>
      <c r="WX54" s="171"/>
      <c r="WY54" s="171"/>
      <c r="WZ54" s="171"/>
      <c r="XA54" s="171"/>
      <c r="XB54" s="171"/>
      <c r="XC54" s="171"/>
      <c r="XD54" s="171"/>
      <c r="XE54" s="171"/>
      <c r="XF54" s="171"/>
      <c r="XG54" s="171"/>
      <c r="XH54" s="171"/>
      <c r="XI54" s="171"/>
      <c r="XJ54" s="171"/>
      <c r="XK54" s="171"/>
      <c r="XL54" s="171"/>
      <c r="XM54" s="171"/>
      <c r="XN54" s="171"/>
      <c r="XO54" s="171"/>
      <c r="XP54" s="171"/>
      <c r="XQ54" s="171"/>
      <c r="XR54" s="171"/>
      <c r="XS54" s="171"/>
      <c r="XT54" s="171"/>
      <c r="XU54" s="171"/>
      <c r="XV54" s="171"/>
      <c r="XW54" s="171"/>
      <c r="XX54" s="171"/>
      <c r="XY54" s="171"/>
      <c r="XZ54" s="171"/>
      <c r="YA54" s="171"/>
      <c r="YB54" s="171"/>
      <c r="YC54" s="171"/>
      <c r="YD54" s="171"/>
      <c r="YE54" s="171"/>
      <c r="YF54" s="171"/>
      <c r="YG54" s="171"/>
      <c r="YH54" s="171"/>
      <c r="YI54" s="171"/>
      <c r="YJ54" s="171"/>
      <c r="YK54" s="171"/>
      <c r="YL54" s="171"/>
      <c r="YM54" s="171"/>
      <c r="YN54" s="171"/>
      <c r="YO54" s="171"/>
      <c r="YP54" s="171"/>
      <c r="YQ54" s="171"/>
      <c r="YR54" s="171"/>
      <c r="YS54" s="171"/>
      <c r="YT54" s="171"/>
      <c r="YU54" s="171"/>
      <c r="YV54" s="171"/>
      <c r="YW54" s="171"/>
      <c r="YX54" s="171"/>
      <c r="YY54" s="171"/>
      <c r="YZ54" s="171"/>
      <c r="ZA54" s="171"/>
      <c r="ZB54" s="171"/>
      <c r="ZC54" s="171"/>
      <c r="ZD54" s="171"/>
      <c r="ZE54" s="171"/>
      <c r="ZF54" s="171"/>
      <c r="ZG54" s="171"/>
      <c r="ZH54" s="171"/>
      <c r="ZI54" s="171"/>
      <c r="ZJ54" s="171"/>
      <c r="ZK54" s="171"/>
      <c r="ZL54" s="171"/>
      <c r="ZM54" s="171"/>
      <c r="ZN54" s="171"/>
      <c r="ZO54" s="171"/>
      <c r="ZP54" s="171"/>
      <c r="ZQ54" s="171"/>
      <c r="ZR54" s="171"/>
      <c r="ZS54" s="171"/>
      <c r="ZT54" s="171"/>
      <c r="ZU54" s="171"/>
      <c r="ZV54" s="171"/>
      <c r="ZW54" s="171"/>
      <c r="ZX54" s="171"/>
      <c r="ZY54" s="171"/>
      <c r="ZZ54" s="171"/>
      <c r="AAA54" s="171"/>
      <c r="AAB54" s="171"/>
      <c r="AAC54" s="171"/>
      <c r="AAD54" s="171"/>
      <c r="AAE54" s="171"/>
      <c r="AAF54" s="171"/>
      <c r="AAG54" s="171"/>
      <c r="AAH54" s="171"/>
      <c r="AAI54" s="171"/>
      <c r="AAJ54" s="171"/>
      <c r="AAK54" s="171"/>
      <c r="AAL54" s="171"/>
      <c r="AAM54" s="171"/>
      <c r="AAN54" s="171"/>
      <c r="AAO54" s="171"/>
      <c r="AAP54" s="171"/>
      <c r="AAQ54" s="171"/>
      <c r="AAR54" s="171"/>
      <c r="AAS54" s="171"/>
      <c r="AAT54" s="171"/>
      <c r="AAU54" s="171"/>
      <c r="AAV54" s="171"/>
      <c r="AAW54" s="171"/>
      <c r="AAX54" s="171"/>
      <c r="AAY54" s="171"/>
      <c r="AAZ54" s="171"/>
      <c r="ABA54" s="171"/>
      <c r="ABB54" s="171"/>
      <c r="ABC54" s="171"/>
      <c r="ABD54" s="171"/>
      <c r="ABE54" s="171"/>
      <c r="ABF54" s="171"/>
      <c r="ABG54" s="171"/>
      <c r="ABH54" s="171"/>
      <c r="ABI54" s="171"/>
      <c r="ABJ54" s="171"/>
      <c r="ABK54" s="171"/>
      <c r="ABL54" s="171"/>
      <c r="ABM54" s="171"/>
      <c r="ABN54" s="171"/>
      <c r="ABO54" s="171"/>
      <c r="ABP54" s="171"/>
      <c r="ABQ54" s="171"/>
      <c r="ABR54" s="171"/>
      <c r="ABS54" s="171"/>
      <c r="ABT54" s="171"/>
      <c r="ABU54" s="171"/>
      <c r="ABV54" s="171"/>
      <c r="ABW54" s="171"/>
      <c r="ABX54" s="171"/>
      <c r="ABY54" s="171"/>
      <c r="ABZ54" s="171"/>
      <c r="ACA54" s="171"/>
      <c r="ACB54" s="171"/>
      <c r="ACC54" s="171"/>
      <c r="ACD54" s="171"/>
      <c r="ACE54" s="171"/>
      <c r="ACF54" s="171"/>
      <c r="ACG54" s="171"/>
      <c r="ACH54" s="171"/>
      <c r="ACI54" s="171"/>
      <c r="ACJ54" s="171"/>
      <c r="ACK54" s="171"/>
      <c r="ACL54" s="171"/>
      <c r="ACM54" s="171"/>
      <c r="ACN54" s="171"/>
      <c r="ACO54" s="171"/>
      <c r="ACP54" s="171"/>
      <c r="ACQ54" s="171"/>
      <c r="ACR54" s="171"/>
      <c r="ACS54" s="171"/>
      <c r="ACT54" s="171"/>
      <c r="ACU54" s="171"/>
      <c r="ACV54" s="171"/>
      <c r="ACW54" s="171"/>
      <c r="ACX54" s="171"/>
      <c r="ACY54" s="171"/>
      <c r="ACZ54" s="171"/>
      <c r="ADA54" s="171"/>
      <c r="ADB54" s="171"/>
      <c r="ADC54" s="171"/>
      <c r="ADD54" s="171"/>
      <c r="ADE54" s="171"/>
      <c r="ADF54" s="171"/>
      <c r="ADG54" s="171"/>
      <c r="ADH54" s="171"/>
      <c r="ADI54" s="171"/>
      <c r="ADJ54" s="171"/>
      <c r="ADK54" s="171"/>
      <c r="ADL54" s="171"/>
      <c r="ADM54" s="171"/>
      <c r="ADN54" s="171"/>
      <c r="ADO54" s="171"/>
      <c r="ADP54" s="171"/>
      <c r="ADQ54" s="171"/>
      <c r="ADR54" s="171"/>
      <c r="ADS54" s="171"/>
      <c r="ADT54" s="171"/>
      <c r="ADU54" s="171"/>
      <c r="ADV54" s="171"/>
      <c r="ADW54" s="171"/>
      <c r="ADX54" s="171"/>
      <c r="ADY54" s="171"/>
      <c r="ADZ54" s="171"/>
      <c r="AEA54" s="171"/>
      <c r="AEB54" s="171"/>
      <c r="AEC54" s="171"/>
      <c r="AED54" s="171"/>
      <c r="AEE54" s="171"/>
      <c r="AEF54" s="171"/>
      <c r="AEG54" s="171"/>
      <c r="AEH54" s="171"/>
      <c r="AEI54" s="171"/>
      <c r="AEJ54" s="171"/>
      <c r="AEK54" s="171"/>
      <c r="AEL54" s="171"/>
      <c r="AEM54" s="171"/>
      <c r="AEN54" s="171"/>
      <c r="AEO54" s="171"/>
      <c r="AEP54" s="171"/>
      <c r="AEQ54" s="171"/>
      <c r="AER54" s="171"/>
      <c r="AES54" s="171"/>
      <c r="AET54" s="171"/>
      <c r="AEU54" s="171"/>
      <c r="AEV54" s="171"/>
      <c r="AEW54" s="171"/>
      <c r="AEX54" s="171"/>
      <c r="AEY54" s="171"/>
      <c r="AEZ54" s="171"/>
      <c r="AFA54" s="171"/>
      <c r="AFB54" s="171"/>
      <c r="AFC54" s="171"/>
      <c r="AFD54" s="171"/>
      <c r="AFE54" s="171"/>
      <c r="AFF54" s="171"/>
      <c r="AFG54" s="171"/>
      <c r="AFH54" s="171"/>
      <c r="AFI54" s="171"/>
      <c r="AFJ54" s="171"/>
      <c r="AFK54" s="171"/>
      <c r="AFL54" s="171"/>
      <c r="AFM54" s="171"/>
      <c r="AFN54" s="171"/>
      <c r="AFO54" s="171"/>
      <c r="AFP54" s="171"/>
      <c r="AFQ54" s="171"/>
      <c r="AFR54" s="171"/>
      <c r="AFS54" s="171"/>
      <c r="AFT54" s="171"/>
      <c r="AFU54" s="171"/>
      <c r="AFV54" s="171"/>
      <c r="AFW54" s="171"/>
      <c r="AFX54" s="171"/>
      <c r="AFY54" s="171"/>
      <c r="AFZ54" s="171"/>
      <c r="AGA54" s="171"/>
      <c r="AGB54" s="171"/>
      <c r="AGC54" s="171"/>
      <c r="AGD54" s="171"/>
      <c r="AGE54" s="171"/>
      <c r="AGF54" s="171"/>
      <c r="AGG54" s="171"/>
      <c r="AGH54" s="171"/>
      <c r="AGI54" s="171"/>
      <c r="AGJ54" s="171"/>
      <c r="AGK54" s="171"/>
      <c r="AGL54" s="171"/>
      <c r="AGM54" s="171"/>
      <c r="AGN54" s="171"/>
      <c r="AGO54" s="171"/>
      <c r="AGP54" s="171"/>
      <c r="AGQ54" s="171"/>
      <c r="AGR54" s="171"/>
      <c r="AGS54" s="171"/>
      <c r="AGT54" s="171"/>
      <c r="AGU54" s="171"/>
      <c r="AGV54" s="171"/>
      <c r="AGW54" s="171"/>
      <c r="AGX54" s="171"/>
      <c r="AGY54" s="171"/>
      <c r="AGZ54" s="171"/>
      <c r="AHA54" s="171"/>
      <c r="AHB54" s="171"/>
      <c r="AHC54" s="171"/>
      <c r="AHD54" s="171"/>
      <c r="AHE54" s="171"/>
      <c r="AHF54" s="171"/>
      <c r="AHG54" s="171"/>
      <c r="AHH54" s="171"/>
      <c r="AHI54" s="171"/>
      <c r="AHJ54" s="171"/>
      <c r="AHK54" s="171"/>
      <c r="AHL54" s="171"/>
      <c r="AHM54" s="171"/>
      <c r="AHN54" s="171"/>
      <c r="AHO54" s="171"/>
      <c r="AHP54" s="171"/>
      <c r="AHQ54" s="171"/>
      <c r="AHR54" s="171"/>
      <c r="AHS54" s="171"/>
      <c r="AHT54" s="171"/>
      <c r="AHU54" s="171"/>
      <c r="AHV54" s="171"/>
      <c r="AHW54" s="171"/>
      <c r="AHX54" s="171"/>
      <c r="AHY54" s="171"/>
      <c r="AHZ54" s="171"/>
      <c r="AIA54" s="171"/>
      <c r="AIB54" s="171"/>
      <c r="AIC54" s="171"/>
      <c r="AID54" s="171"/>
      <c r="AIE54" s="171"/>
      <c r="AIF54" s="171"/>
      <c r="AIG54" s="171"/>
      <c r="AIH54" s="171"/>
      <c r="AII54" s="171"/>
      <c r="AIJ54" s="171"/>
      <c r="AIK54" s="171"/>
      <c r="AIL54" s="171"/>
      <c r="AIM54" s="171"/>
      <c r="AIN54" s="171"/>
      <c r="AIO54" s="171"/>
      <c r="AIP54" s="171"/>
      <c r="AIQ54" s="171"/>
      <c r="AIR54" s="171"/>
      <c r="AIS54" s="171"/>
      <c r="AIT54" s="171"/>
      <c r="AIU54" s="171"/>
      <c r="AIV54" s="171"/>
      <c r="AIW54" s="171"/>
      <c r="AIX54" s="171"/>
      <c r="AIY54" s="171"/>
      <c r="AIZ54" s="171"/>
      <c r="AJA54" s="171"/>
      <c r="AJB54" s="171"/>
      <c r="AJC54" s="171"/>
      <c r="AJD54" s="171"/>
      <c r="AJE54" s="171"/>
      <c r="AJF54" s="171"/>
      <c r="AJG54" s="171"/>
      <c r="AJH54" s="171"/>
      <c r="AJI54" s="171"/>
      <c r="AJJ54" s="171"/>
      <c r="AJK54" s="171"/>
      <c r="AJL54" s="171"/>
      <c r="AJM54" s="171"/>
      <c r="AJN54" s="171"/>
      <c r="AJO54" s="171"/>
      <c r="AJP54" s="171"/>
      <c r="AJQ54" s="171"/>
      <c r="AJR54" s="171"/>
      <c r="AJS54" s="171"/>
      <c r="AJT54" s="171"/>
      <c r="AJU54" s="171"/>
      <c r="AJV54" s="171"/>
      <c r="AJW54" s="171"/>
      <c r="AJX54" s="171"/>
      <c r="AJY54" s="171"/>
      <c r="AJZ54" s="171"/>
      <c r="AKA54" s="171"/>
      <c r="AKB54" s="171"/>
      <c r="AKC54" s="171"/>
      <c r="AKD54" s="171"/>
      <c r="AKE54" s="171"/>
      <c r="AKF54" s="171"/>
      <c r="AKG54" s="171"/>
      <c r="AKH54" s="171"/>
      <c r="AKI54" s="171"/>
      <c r="AKJ54" s="171"/>
      <c r="AKK54" s="171"/>
      <c r="AKL54" s="171"/>
      <c r="AKM54" s="171"/>
      <c r="AKN54" s="171"/>
      <c r="AKO54" s="171"/>
      <c r="AKP54" s="171"/>
      <c r="AKQ54" s="171"/>
      <c r="AKR54" s="171"/>
      <c r="AKS54" s="171"/>
      <c r="AKT54" s="171"/>
      <c r="AKU54" s="171"/>
      <c r="AKV54" s="171"/>
      <c r="AKW54" s="171"/>
      <c r="AKX54" s="171"/>
      <c r="AKY54" s="171"/>
      <c r="AKZ54" s="171"/>
      <c r="ALA54" s="171"/>
      <c r="ALB54" s="171"/>
      <c r="ALC54" s="171"/>
      <c r="ALD54" s="171"/>
      <c r="ALE54" s="171"/>
      <c r="ALF54" s="171"/>
      <c r="ALG54" s="171"/>
      <c r="ALH54" s="171"/>
      <c r="ALI54" s="171"/>
      <c r="ALJ54" s="171"/>
      <c r="ALK54" s="171"/>
      <c r="ALL54" s="171"/>
      <c r="ALM54" s="171"/>
      <c r="ALN54" s="171"/>
      <c r="ALO54" s="171"/>
      <c r="ALP54" s="171"/>
      <c r="ALQ54" s="171"/>
      <c r="ALR54" s="171"/>
    </row>
    <row r="55" spans="1:1006" ht="15.6" customHeight="1">
      <c r="A55" s="5"/>
      <c r="B55" s="5"/>
      <c r="C55" s="5"/>
      <c r="D55" s="5"/>
      <c r="E55" s="5"/>
      <c r="F55" s="5"/>
      <c r="G55" s="5"/>
      <c r="H55" s="5"/>
      <c r="BM55" s="171"/>
      <c r="BN55" s="171"/>
      <c r="BO55" s="171"/>
      <c r="BP55" s="171"/>
      <c r="BQ55" s="171"/>
      <c r="BR55" s="171"/>
      <c r="BS55" s="171"/>
      <c r="BT55" s="171"/>
      <c r="BU55" s="171"/>
      <c r="BV55" s="171"/>
      <c r="BW55" s="171"/>
      <c r="BX55" s="171"/>
      <c r="BY55" s="171"/>
      <c r="BZ55" s="171"/>
      <c r="CA55" s="171"/>
      <c r="CB55" s="171"/>
      <c r="CC55" s="171"/>
      <c r="CD55" s="171"/>
      <c r="CE55" s="171"/>
      <c r="CF55" s="171"/>
      <c r="CG55" s="171"/>
      <c r="CH55" s="171"/>
      <c r="CI55" s="171"/>
      <c r="CJ55" s="171"/>
      <c r="CK55" s="171"/>
      <c r="CL55" s="171"/>
      <c r="CM55" s="171"/>
      <c r="CN55" s="171"/>
      <c r="CO55" s="171"/>
      <c r="CP55" s="171"/>
      <c r="CQ55" s="171"/>
      <c r="CR55" s="171"/>
      <c r="CS55" s="171"/>
      <c r="CT55" s="171"/>
      <c r="CU55" s="171"/>
      <c r="CV55" s="171"/>
      <c r="CW55" s="171"/>
      <c r="CX55" s="171"/>
      <c r="CY55" s="171"/>
      <c r="CZ55" s="171"/>
      <c r="DA55" s="171"/>
      <c r="DB55" s="171"/>
      <c r="DC55" s="171"/>
      <c r="DD55" s="171"/>
      <c r="DE55" s="171"/>
      <c r="DF55" s="171"/>
      <c r="DG55" s="171"/>
      <c r="DH55" s="171"/>
      <c r="DI55" s="171"/>
      <c r="DJ55" s="171"/>
      <c r="DK55" s="171"/>
      <c r="DL55" s="171"/>
      <c r="DM55" s="171"/>
      <c r="DN55" s="171"/>
      <c r="DO55" s="171"/>
      <c r="DP55" s="171"/>
      <c r="DQ55" s="171"/>
      <c r="DR55" s="171"/>
      <c r="DS55" s="171"/>
      <c r="DT55" s="171"/>
      <c r="DU55" s="171"/>
      <c r="DV55" s="171"/>
      <c r="DW55" s="171"/>
      <c r="DX55" s="171"/>
      <c r="DY55" s="171"/>
      <c r="DZ55" s="171"/>
      <c r="EA55" s="171"/>
      <c r="EB55" s="171"/>
      <c r="EC55" s="171"/>
      <c r="ED55" s="171"/>
      <c r="EE55" s="171"/>
      <c r="EF55" s="171"/>
      <c r="EG55" s="171"/>
      <c r="EH55" s="171"/>
      <c r="EI55" s="171"/>
      <c r="EJ55" s="171"/>
      <c r="EK55" s="171"/>
      <c r="EL55" s="171"/>
      <c r="EM55" s="171"/>
      <c r="EN55" s="171"/>
      <c r="EO55" s="171"/>
      <c r="EP55" s="171"/>
      <c r="EQ55" s="171"/>
      <c r="ER55" s="171"/>
      <c r="ES55" s="171"/>
      <c r="ET55" s="171"/>
      <c r="EU55" s="171"/>
      <c r="EV55" s="171"/>
      <c r="EW55" s="171"/>
      <c r="EX55" s="171"/>
      <c r="EY55" s="171"/>
      <c r="EZ55" s="171"/>
      <c r="FA55" s="171"/>
      <c r="FB55" s="171"/>
      <c r="FC55" s="171"/>
      <c r="FD55" s="171"/>
      <c r="FE55" s="171"/>
      <c r="FF55" s="171"/>
      <c r="FG55" s="171"/>
      <c r="FH55" s="171"/>
      <c r="FI55" s="171"/>
      <c r="FJ55" s="171"/>
      <c r="FK55" s="171"/>
      <c r="FL55" s="171"/>
      <c r="FM55" s="171"/>
      <c r="FN55" s="171"/>
      <c r="FO55" s="171"/>
      <c r="FP55" s="171"/>
      <c r="FQ55" s="171"/>
      <c r="FR55" s="171"/>
      <c r="FS55" s="171"/>
      <c r="FT55" s="171"/>
      <c r="FU55" s="171"/>
      <c r="FV55" s="171"/>
      <c r="FW55" s="171"/>
      <c r="FX55" s="171"/>
      <c r="FY55" s="171"/>
      <c r="FZ55" s="171"/>
      <c r="GA55" s="171"/>
      <c r="GB55" s="171"/>
      <c r="GC55" s="171"/>
      <c r="GD55" s="171"/>
      <c r="GE55" s="171"/>
      <c r="GF55" s="171"/>
      <c r="GG55" s="171"/>
      <c r="GH55" s="171"/>
      <c r="GI55" s="171"/>
      <c r="GJ55" s="171"/>
      <c r="GK55" s="171"/>
      <c r="GL55" s="171"/>
      <c r="GM55" s="171"/>
      <c r="GN55" s="171"/>
      <c r="GO55" s="171"/>
      <c r="GP55" s="171"/>
      <c r="GQ55" s="171"/>
      <c r="GR55" s="171"/>
      <c r="GS55" s="171"/>
      <c r="GT55" s="171"/>
      <c r="GU55" s="171"/>
      <c r="GV55" s="171"/>
      <c r="GW55" s="171"/>
      <c r="GX55" s="171"/>
      <c r="GY55" s="171"/>
      <c r="GZ55" s="171"/>
      <c r="HA55" s="171"/>
      <c r="HB55" s="171"/>
      <c r="HC55" s="171"/>
      <c r="HD55" s="171"/>
      <c r="HE55" s="171"/>
      <c r="HF55" s="171"/>
      <c r="HG55" s="171"/>
      <c r="HH55" s="171"/>
      <c r="HI55" s="171"/>
      <c r="HJ55" s="171"/>
      <c r="HK55" s="171"/>
      <c r="HL55" s="171"/>
      <c r="HM55" s="171"/>
      <c r="HN55" s="171"/>
      <c r="HO55" s="171"/>
      <c r="HP55" s="171"/>
      <c r="HQ55" s="171"/>
      <c r="HR55" s="171"/>
      <c r="HS55" s="171"/>
      <c r="HT55" s="171"/>
      <c r="HU55" s="171"/>
      <c r="HV55" s="171"/>
      <c r="HW55" s="171"/>
      <c r="HX55" s="171"/>
      <c r="HY55" s="171"/>
      <c r="HZ55" s="171"/>
      <c r="IA55" s="171"/>
      <c r="IB55" s="171"/>
      <c r="IC55" s="171"/>
      <c r="ID55" s="171"/>
      <c r="IE55" s="171"/>
      <c r="IF55" s="171"/>
      <c r="IG55" s="171"/>
      <c r="IH55" s="171"/>
      <c r="II55" s="171"/>
      <c r="IJ55" s="171"/>
      <c r="IK55" s="171"/>
      <c r="IL55" s="171"/>
      <c r="IM55" s="171"/>
      <c r="IN55" s="171"/>
      <c r="IO55" s="171"/>
      <c r="IP55" s="171"/>
      <c r="IQ55" s="171"/>
      <c r="IR55" s="171"/>
      <c r="IS55" s="171"/>
      <c r="IT55" s="171"/>
      <c r="IU55" s="171"/>
      <c r="IV55" s="171"/>
      <c r="IW55" s="171"/>
      <c r="IX55" s="171"/>
      <c r="IY55" s="171"/>
      <c r="IZ55" s="171"/>
      <c r="JA55" s="171"/>
      <c r="JB55" s="171"/>
      <c r="JC55" s="171"/>
      <c r="JD55" s="171"/>
      <c r="JE55" s="171"/>
      <c r="JF55" s="171"/>
      <c r="JG55" s="171"/>
      <c r="JH55" s="171"/>
      <c r="JI55" s="171"/>
      <c r="JJ55" s="171"/>
      <c r="JK55" s="171"/>
      <c r="JL55" s="171"/>
      <c r="JM55" s="171"/>
      <c r="JN55" s="171"/>
      <c r="JO55" s="171"/>
      <c r="JP55" s="171"/>
      <c r="JQ55" s="171"/>
      <c r="JR55" s="171"/>
      <c r="JS55" s="171"/>
      <c r="JT55" s="171"/>
      <c r="JU55" s="171"/>
      <c r="JV55" s="171"/>
      <c r="JW55" s="171"/>
      <c r="JX55" s="171"/>
      <c r="JY55" s="171"/>
      <c r="JZ55" s="171"/>
      <c r="KA55" s="171"/>
      <c r="KB55" s="171"/>
      <c r="KC55" s="171"/>
      <c r="KD55" s="171"/>
      <c r="KE55" s="171"/>
      <c r="KF55" s="171"/>
      <c r="KG55" s="171"/>
      <c r="KH55" s="171"/>
      <c r="KI55" s="171"/>
      <c r="KJ55" s="171"/>
      <c r="KK55" s="171"/>
      <c r="KL55" s="171"/>
      <c r="KM55" s="171"/>
      <c r="KN55" s="171"/>
      <c r="KO55" s="171"/>
      <c r="KP55" s="171"/>
      <c r="KQ55" s="171"/>
      <c r="KR55" s="171"/>
      <c r="KS55" s="171"/>
      <c r="KT55" s="171"/>
      <c r="KU55" s="171"/>
      <c r="KV55" s="171"/>
      <c r="KW55" s="171"/>
      <c r="KX55" s="171"/>
      <c r="KY55" s="171"/>
      <c r="KZ55" s="171"/>
      <c r="LA55" s="171"/>
      <c r="LB55" s="171"/>
      <c r="LC55" s="171"/>
      <c r="LD55" s="171"/>
      <c r="LE55" s="171"/>
      <c r="LF55" s="171"/>
      <c r="LG55" s="171"/>
      <c r="LH55" s="171"/>
      <c r="LI55" s="171"/>
      <c r="LJ55" s="171"/>
      <c r="LK55" s="171"/>
      <c r="LL55" s="171"/>
      <c r="LM55" s="171"/>
      <c r="LN55" s="171"/>
      <c r="LO55" s="171"/>
      <c r="LP55" s="171"/>
      <c r="LQ55" s="171"/>
      <c r="LR55" s="171"/>
      <c r="LS55" s="171"/>
      <c r="LT55" s="171"/>
      <c r="LU55" s="171"/>
      <c r="LV55" s="171"/>
      <c r="LW55" s="171"/>
      <c r="LX55" s="171"/>
      <c r="LY55" s="171"/>
      <c r="LZ55" s="171"/>
      <c r="MA55" s="171"/>
      <c r="MB55" s="171"/>
      <c r="MC55" s="171"/>
      <c r="MD55" s="171"/>
      <c r="ME55" s="171"/>
      <c r="MF55" s="171"/>
      <c r="MG55" s="171"/>
      <c r="MH55" s="171"/>
      <c r="MI55" s="171"/>
      <c r="MJ55" s="171"/>
      <c r="MK55" s="171"/>
      <c r="ML55" s="171"/>
      <c r="MM55" s="171"/>
      <c r="MN55" s="171"/>
      <c r="MO55" s="171"/>
      <c r="MP55" s="171"/>
      <c r="MQ55" s="171"/>
      <c r="MR55" s="171"/>
      <c r="MS55" s="171"/>
      <c r="MT55" s="171"/>
      <c r="MU55" s="171"/>
      <c r="MV55" s="171"/>
      <c r="MW55" s="171"/>
      <c r="MX55" s="171"/>
      <c r="MY55" s="171"/>
      <c r="MZ55" s="171"/>
      <c r="NA55" s="171"/>
      <c r="NB55" s="171"/>
      <c r="NC55" s="171"/>
      <c r="ND55" s="171"/>
      <c r="NE55" s="171"/>
      <c r="NF55" s="171"/>
      <c r="NG55" s="171"/>
      <c r="NH55" s="171"/>
      <c r="NI55" s="171"/>
      <c r="NJ55" s="171"/>
      <c r="NK55" s="171"/>
      <c r="NL55" s="171"/>
      <c r="NM55" s="171"/>
      <c r="NN55" s="171"/>
      <c r="NO55" s="171"/>
      <c r="NP55" s="171"/>
      <c r="NQ55" s="171"/>
      <c r="NR55" s="171"/>
      <c r="NS55" s="171"/>
      <c r="NT55" s="171"/>
      <c r="NU55" s="171"/>
      <c r="NV55" s="171"/>
      <c r="NW55" s="171"/>
      <c r="NX55" s="171"/>
      <c r="NY55" s="171"/>
      <c r="NZ55" s="171"/>
      <c r="OA55" s="171"/>
      <c r="OB55" s="171"/>
      <c r="OC55" s="171"/>
      <c r="OD55" s="171"/>
      <c r="OE55" s="171"/>
      <c r="OF55" s="171"/>
      <c r="OG55" s="171"/>
      <c r="OH55" s="171"/>
      <c r="OI55" s="171"/>
      <c r="OJ55" s="171"/>
      <c r="OK55" s="171"/>
      <c r="OL55" s="171"/>
      <c r="OM55" s="171"/>
      <c r="ON55" s="171"/>
      <c r="OO55" s="171"/>
      <c r="OP55" s="171"/>
      <c r="OQ55" s="171"/>
      <c r="OR55" s="171"/>
      <c r="OS55" s="171"/>
      <c r="OT55" s="171"/>
      <c r="OU55" s="171"/>
      <c r="OV55" s="171"/>
      <c r="OW55" s="171"/>
      <c r="OX55" s="171"/>
      <c r="OY55" s="171"/>
      <c r="OZ55" s="171"/>
      <c r="PA55" s="171"/>
      <c r="PB55" s="171"/>
      <c r="PC55" s="171"/>
      <c r="PD55" s="171"/>
      <c r="PE55" s="171"/>
      <c r="PF55" s="171"/>
      <c r="PG55" s="171"/>
      <c r="PH55" s="171"/>
      <c r="PI55" s="171"/>
      <c r="PJ55" s="171"/>
      <c r="PK55" s="171"/>
      <c r="PL55" s="171"/>
      <c r="PM55" s="171"/>
      <c r="PN55" s="171"/>
      <c r="PO55" s="171"/>
      <c r="PP55" s="171"/>
      <c r="PQ55" s="171"/>
      <c r="PR55" s="171"/>
      <c r="PS55" s="171"/>
      <c r="PT55" s="171"/>
      <c r="PU55" s="171"/>
      <c r="PV55" s="171"/>
      <c r="PW55" s="171"/>
      <c r="PX55" s="171"/>
      <c r="PY55" s="171"/>
      <c r="PZ55" s="171"/>
      <c r="QA55" s="171"/>
      <c r="QB55" s="171"/>
      <c r="QC55" s="171"/>
      <c r="QD55" s="171"/>
      <c r="QE55" s="171"/>
      <c r="QF55" s="171"/>
      <c r="QG55" s="171"/>
      <c r="QH55" s="171"/>
      <c r="QI55" s="171"/>
      <c r="QJ55" s="171"/>
      <c r="QK55" s="171"/>
      <c r="QL55" s="171"/>
      <c r="QM55" s="171"/>
      <c r="QN55" s="171"/>
      <c r="QO55" s="171"/>
      <c r="QP55" s="171"/>
      <c r="QQ55" s="171"/>
      <c r="QR55" s="171"/>
      <c r="QS55" s="171"/>
      <c r="QT55" s="171"/>
      <c r="QU55" s="171"/>
      <c r="QV55" s="171"/>
      <c r="QW55" s="171"/>
      <c r="QX55" s="171"/>
      <c r="QY55" s="171"/>
      <c r="QZ55" s="171"/>
      <c r="RA55" s="171"/>
      <c r="RB55" s="171"/>
      <c r="RC55" s="171"/>
      <c r="RD55" s="171"/>
      <c r="RE55" s="171"/>
      <c r="RF55" s="171"/>
      <c r="RG55" s="171"/>
      <c r="RH55" s="171"/>
      <c r="RI55" s="171"/>
      <c r="RJ55" s="171"/>
      <c r="RK55" s="171"/>
      <c r="RL55" s="171"/>
      <c r="RM55" s="171"/>
      <c r="RN55" s="171"/>
      <c r="RO55" s="171"/>
      <c r="RP55" s="171"/>
      <c r="RQ55" s="171"/>
      <c r="RR55" s="171"/>
      <c r="RS55" s="171"/>
      <c r="RT55" s="171"/>
      <c r="RU55" s="171"/>
      <c r="RV55" s="171"/>
      <c r="RW55" s="171"/>
      <c r="RX55" s="171"/>
      <c r="RY55" s="171"/>
      <c r="RZ55" s="171"/>
      <c r="SA55" s="171"/>
      <c r="SB55" s="171"/>
      <c r="SC55" s="171"/>
      <c r="SD55" s="171"/>
      <c r="SE55" s="171"/>
      <c r="SF55" s="171"/>
      <c r="SG55" s="171"/>
      <c r="SH55" s="171"/>
      <c r="SI55" s="171"/>
      <c r="SJ55" s="171"/>
      <c r="SK55" s="171"/>
      <c r="SL55" s="171"/>
      <c r="SM55" s="171"/>
      <c r="SN55" s="171"/>
      <c r="SO55" s="171"/>
      <c r="SP55" s="171"/>
      <c r="SQ55" s="171"/>
      <c r="SR55" s="171"/>
      <c r="SS55" s="171"/>
      <c r="ST55" s="171"/>
      <c r="SU55" s="171"/>
      <c r="SV55" s="171"/>
      <c r="SW55" s="171"/>
      <c r="SX55" s="171"/>
      <c r="SY55" s="171"/>
      <c r="SZ55" s="171"/>
      <c r="TA55" s="171"/>
      <c r="TB55" s="171"/>
      <c r="TC55" s="171"/>
      <c r="TD55" s="171"/>
      <c r="TE55" s="171"/>
      <c r="TF55" s="171"/>
      <c r="TG55" s="171"/>
      <c r="TH55" s="171"/>
      <c r="TI55" s="171"/>
      <c r="TJ55" s="171"/>
      <c r="TK55" s="171"/>
      <c r="TL55" s="171"/>
      <c r="TM55" s="171"/>
      <c r="TN55" s="171"/>
      <c r="TO55" s="171"/>
      <c r="TP55" s="171"/>
      <c r="TQ55" s="171"/>
      <c r="TR55" s="171"/>
      <c r="TS55" s="171"/>
      <c r="TT55" s="171"/>
      <c r="TU55" s="171"/>
      <c r="TV55" s="171"/>
      <c r="TW55" s="171"/>
      <c r="TX55" s="171"/>
      <c r="TY55" s="171"/>
      <c r="TZ55" s="171"/>
      <c r="UA55" s="171"/>
      <c r="UB55" s="171"/>
      <c r="UC55" s="171"/>
      <c r="UD55" s="171"/>
      <c r="UE55" s="171"/>
      <c r="UF55" s="171"/>
      <c r="UG55" s="171"/>
      <c r="UH55" s="171"/>
      <c r="UI55" s="171"/>
      <c r="UJ55" s="171"/>
      <c r="UK55" s="171"/>
      <c r="UL55" s="171"/>
      <c r="UM55" s="171"/>
      <c r="UN55" s="171"/>
      <c r="UO55" s="171"/>
      <c r="UP55" s="171"/>
      <c r="UQ55" s="171"/>
      <c r="UR55" s="171"/>
      <c r="US55" s="171"/>
      <c r="UT55" s="171"/>
      <c r="UU55" s="171"/>
      <c r="UV55" s="171"/>
      <c r="UW55" s="171"/>
      <c r="UX55" s="171"/>
      <c r="UY55" s="171"/>
      <c r="UZ55" s="171"/>
      <c r="VA55" s="171"/>
      <c r="VB55" s="171"/>
      <c r="VC55" s="171"/>
      <c r="VD55" s="171"/>
      <c r="VE55" s="171"/>
      <c r="VF55" s="171"/>
      <c r="VG55" s="171"/>
      <c r="VH55" s="171"/>
      <c r="VI55" s="171"/>
      <c r="VJ55" s="171"/>
      <c r="VK55" s="171"/>
      <c r="VL55" s="171"/>
      <c r="VM55" s="171"/>
      <c r="VN55" s="171"/>
      <c r="VO55" s="171"/>
      <c r="VP55" s="171"/>
      <c r="VQ55" s="171"/>
      <c r="VR55" s="171"/>
      <c r="VS55" s="171"/>
      <c r="VT55" s="171"/>
      <c r="VU55" s="171"/>
      <c r="VV55" s="171"/>
      <c r="VW55" s="171"/>
      <c r="VX55" s="171"/>
      <c r="VY55" s="171"/>
      <c r="VZ55" s="171"/>
      <c r="WA55" s="171"/>
      <c r="WB55" s="171"/>
      <c r="WC55" s="171"/>
      <c r="WD55" s="171"/>
      <c r="WE55" s="171"/>
      <c r="WF55" s="171"/>
      <c r="WG55" s="171"/>
      <c r="WH55" s="171"/>
      <c r="WI55" s="171"/>
      <c r="WJ55" s="171"/>
      <c r="WK55" s="171"/>
      <c r="WL55" s="171"/>
      <c r="WM55" s="171"/>
      <c r="WN55" s="171"/>
      <c r="WO55" s="171"/>
      <c r="WP55" s="171"/>
      <c r="WQ55" s="171"/>
      <c r="WR55" s="171"/>
      <c r="WS55" s="171"/>
      <c r="WT55" s="171"/>
      <c r="WU55" s="171"/>
      <c r="WV55" s="171"/>
      <c r="WW55" s="171"/>
      <c r="WX55" s="171"/>
      <c r="WY55" s="171"/>
      <c r="WZ55" s="171"/>
      <c r="XA55" s="171"/>
      <c r="XB55" s="171"/>
      <c r="XC55" s="171"/>
      <c r="XD55" s="171"/>
      <c r="XE55" s="171"/>
      <c r="XF55" s="171"/>
      <c r="XG55" s="171"/>
      <c r="XH55" s="171"/>
      <c r="XI55" s="171"/>
      <c r="XJ55" s="171"/>
      <c r="XK55" s="171"/>
      <c r="XL55" s="171"/>
      <c r="XM55" s="171"/>
      <c r="XN55" s="171"/>
      <c r="XO55" s="171"/>
      <c r="XP55" s="171"/>
      <c r="XQ55" s="171"/>
      <c r="XR55" s="171"/>
      <c r="XS55" s="171"/>
      <c r="XT55" s="171"/>
      <c r="XU55" s="171"/>
      <c r="XV55" s="171"/>
      <c r="XW55" s="171"/>
      <c r="XX55" s="171"/>
      <c r="XY55" s="171"/>
      <c r="XZ55" s="171"/>
      <c r="YA55" s="171"/>
      <c r="YB55" s="171"/>
      <c r="YC55" s="171"/>
      <c r="YD55" s="171"/>
      <c r="YE55" s="171"/>
      <c r="YF55" s="171"/>
      <c r="YG55" s="171"/>
      <c r="YH55" s="171"/>
      <c r="YI55" s="171"/>
      <c r="YJ55" s="171"/>
      <c r="YK55" s="171"/>
      <c r="YL55" s="171"/>
      <c r="YM55" s="171"/>
      <c r="YN55" s="171"/>
      <c r="YO55" s="171"/>
      <c r="YP55" s="171"/>
      <c r="YQ55" s="171"/>
      <c r="YR55" s="171"/>
      <c r="YS55" s="171"/>
      <c r="YT55" s="171"/>
      <c r="YU55" s="171"/>
      <c r="YV55" s="171"/>
      <c r="YW55" s="171"/>
      <c r="YX55" s="171"/>
      <c r="YY55" s="171"/>
      <c r="YZ55" s="171"/>
      <c r="ZA55" s="171"/>
      <c r="ZB55" s="171"/>
      <c r="ZC55" s="171"/>
      <c r="ZD55" s="171"/>
      <c r="ZE55" s="171"/>
      <c r="ZF55" s="171"/>
      <c r="ZG55" s="171"/>
      <c r="ZH55" s="171"/>
      <c r="ZI55" s="171"/>
      <c r="ZJ55" s="171"/>
      <c r="ZK55" s="171"/>
      <c r="ZL55" s="171"/>
      <c r="ZM55" s="171"/>
      <c r="ZN55" s="171"/>
      <c r="ZO55" s="171"/>
      <c r="ZP55" s="171"/>
      <c r="ZQ55" s="171"/>
      <c r="ZR55" s="171"/>
      <c r="ZS55" s="171"/>
      <c r="ZT55" s="171"/>
      <c r="ZU55" s="171"/>
      <c r="ZV55" s="171"/>
      <c r="ZW55" s="171"/>
      <c r="ZX55" s="171"/>
      <c r="ZY55" s="171"/>
      <c r="ZZ55" s="171"/>
      <c r="AAA55" s="171"/>
      <c r="AAB55" s="171"/>
      <c r="AAC55" s="171"/>
      <c r="AAD55" s="171"/>
      <c r="AAE55" s="171"/>
      <c r="AAF55" s="171"/>
      <c r="AAG55" s="171"/>
      <c r="AAH55" s="171"/>
      <c r="AAI55" s="171"/>
      <c r="AAJ55" s="171"/>
      <c r="AAK55" s="171"/>
      <c r="AAL55" s="171"/>
      <c r="AAM55" s="171"/>
      <c r="AAN55" s="171"/>
      <c r="AAO55" s="171"/>
      <c r="AAP55" s="171"/>
      <c r="AAQ55" s="171"/>
      <c r="AAR55" s="171"/>
      <c r="AAS55" s="171"/>
      <c r="AAT55" s="171"/>
      <c r="AAU55" s="171"/>
      <c r="AAV55" s="171"/>
      <c r="AAW55" s="171"/>
      <c r="AAX55" s="171"/>
      <c r="AAY55" s="171"/>
      <c r="AAZ55" s="171"/>
      <c r="ABA55" s="171"/>
      <c r="ABB55" s="171"/>
      <c r="ABC55" s="171"/>
      <c r="ABD55" s="171"/>
      <c r="ABE55" s="171"/>
      <c r="ABF55" s="171"/>
      <c r="ABG55" s="171"/>
      <c r="ABH55" s="171"/>
      <c r="ABI55" s="171"/>
      <c r="ABJ55" s="171"/>
      <c r="ABK55" s="171"/>
      <c r="ABL55" s="171"/>
      <c r="ABM55" s="171"/>
      <c r="ABN55" s="171"/>
      <c r="ABO55" s="171"/>
      <c r="ABP55" s="171"/>
      <c r="ABQ55" s="171"/>
      <c r="ABR55" s="171"/>
      <c r="ABS55" s="171"/>
      <c r="ABT55" s="171"/>
      <c r="ABU55" s="171"/>
      <c r="ABV55" s="171"/>
      <c r="ABW55" s="171"/>
      <c r="ABX55" s="171"/>
      <c r="ABY55" s="171"/>
      <c r="ABZ55" s="171"/>
      <c r="ACA55" s="171"/>
      <c r="ACB55" s="171"/>
      <c r="ACC55" s="171"/>
      <c r="ACD55" s="171"/>
      <c r="ACE55" s="171"/>
      <c r="ACF55" s="171"/>
      <c r="ACG55" s="171"/>
      <c r="ACH55" s="171"/>
      <c r="ACI55" s="171"/>
      <c r="ACJ55" s="171"/>
      <c r="ACK55" s="171"/>
      <c r="ACL55" s="171"/>
      <c r="ACM55" s="171"/>
      <c r="ACN55" s="171"/>
      <c r="ACO55" s="171"/>
      <c r="ACP55" s="171"/>
      <c r="ACQ55" s="171"/>
      <c r="ACR55" s="171"/>
      <c r="ACS55" s="171"/>
      <c r="ACT55" s="171"/>
      <c r="ACU55" s="171"/>
      <c r="ACV55" s="171"/>
      <c r="ACW55" s="171"/>
      <c r="ACX55" s="171"/>
      <c r="ACY55" s="171"/>
      <c r="ACZ55" s="171"/>
      <c r="ADA55" s="171"/>
      <c r="ADB55" s="171"/>
      <c r="ADC55" s="171"/>
      <c r="ADD55" s="171"/>
      <c r="ADE55" s="171"/>
      <c r="ADF55" s="171"/>
      <c r="ADG55" s="171"/>
      <c r="ADH55" s="171"/>
      <c r="ADI55" s="171"/>
      <c r="ADJ55" s="171"/>
      <c r="ADK55" s="171"/>
      <c r="ADL55" s="171"/>
      <c r="ADM55" s="171"/>
      <c r="ADN55" s="171"/>
      <c r="ADO55" s="171"/>
      <c r="ADP55" s="171"/>
      <c r="ADQ55" s="171"/>
      <c r="ADR55" s="171"/>
      <c r="ADS55" s="171"/>
      <c r="ADT55" s="171"/>
      <c r="ADU55" s="171"/>
      <c r="ADV55" s="171"/>
      <c r="ADW55" s="171"/>
      <c r="ADX55" s="171"/>
      <c r="ADY55" s="171"/>
      <c r="ADZ55" s="171"/>
      <c r="AEA55" s="171"/>
      <c r="AEB55" s="171"/>
      <c r="AEC55" s="171"/>
      <c r="AED55" s="171"/>
      <c r="AEE55" s="171"/>
      <c r="AEF55" s="171"/>
      <c r="AEG55" s="171"/>
      <c r="AEH55" s="171"/>
      <c r="AEI55" s="171"/>
      <c r="AEJ55" s="171"/>
      <c r="AEK55" s="171"/>
      <c r="AEL55" s="171"/>
      <c r="AEM55" s="171"/>
      <c r="AEN55" s="171"/>
      <c r="AEO55" s="171"/>
      <c r="AEP55" s="171"/>
      <c r="AEQ55" s="171"/>
      <c r="AER55" s="171"/>
      <c r="AES55" s="171"/>
      <c r="AET55" s="171"/>
      <c r="AEU55" s="171"/>
      <c r="AEV55" s="171"/>
      <c r="AEW55" s="171"/>
      <c r="AEX55" s="171"/>
      <c r="AEY55" s="171"/>
      <c r="AEZ55" s="171"/>
      <c r="AFA55" s="171"/>
      <c r="AFB55" s="171"/>
      <c r="AFC55" s="171"/>
      <c r="AFD55" s="171"/>
      <c r="AFE55" s="171"/>
      <c r="AFF55" s="171"/>
      <c r="AFG55" s="171"/>
      <c r="AFH55" s="171"/>
      <c r="AFI55" s="171"/>
      <c r="AFJ55" s="171"/>
      <c r="AFK55" s="171"/>
      <c r="AFL55" s="171"/>
      <c r="AFM55" s="171"/>
      <c r="AFN55" s="171"/>
      <c r="AFO55" s="171"/>
      <c r="AFP55" s="171"/>
      <c r="AFQ55" s="171"/>
      <c r="AFR55" s="171"/>
      <c r="AFS55" s="171"/>
      <c r="AFT55" s="171"/>
      <c r="AFU55" s="171"/>
      <c r="AFV55" s="171"/>
      <c r="AFW55" s="171"/>
      <c r="AFX55" s="171"/>
      <c r="AFY55" s="171"/>
      <c r="AFZ55" s="171"/>
      <c r="AGA55" s="171"/>
      <c r="AGB55" s="171"/>
      <c r="AGC55" s="171"/>
      <c r="AGD55" s="171"/>
      <c r="AGE55" s="171"/>
      <c r="AGF55" s="171"/>
      <c r="AGG55" s="171"/>
      <c r="AGH55" s="171"/>
      <c r="AGI55" s="171"/>
      <c r="AGJ55" s="171"/>
      <c r="AGK55" s="171"/>
      <c r="AGL55" s="171"/>
      <c r="AGM55" s="171"/>
      <c r="AGN55" s="171"/>
      <c r="AGO55" s="171"/>
      <c r="AGP55" s="171"/>
      <c r="AGQ55" s="171"/>
      <c r="AGR55" s="171"/>
      <c r="AGS55" s="171"/>
      <c r="AGT55" s="171"/>
      <c r="AGU55" s="171"/>
      <c r="AGV55" s="171"/>
      <c r="AGW55" s="171"/>
      <c r="AGX55" s="171"/>
      <c r="AGY55" s="171"/>
      <c r="AGZ55" s="171"/>
      <c r="AHA55" s="171"/>
      <c r="AHB55" s="171"/>
      <c r="AHC55" s="171"/>
      <c r="AHD55" s="171"/>
      <c r="AHE55" s="171"/>
      <c r="AHF55" s="171"/>
      <c r="AHG55" s="171"/>
      <c r="AHH55" s="171"/>
      <c r="AHI55" s="171"/>
      <c r="AHJ55" s="171"/>
      <c r="AHK55" s="171"/>
      <c r="AHL55" s="171"/>
      <c r="AHM55" s="171"/>
      <c r="AHN55" s="171"/>
      <c r="AHO55" s="171"/>
      <c r="AHP55" s="171"/>
      <c r="AHQ55" s="171"/>
      <c r="AHR55" s="171"/>
      <c r="AHS55" s="171"/>
      <c r="AHT55" s="171"/>
      <c r="AHU55" s="171"/>
      <c r="AHV55" s="171"/>
      <c r="AHW55" s="171"/>
      <c r="AHX55" s="171"/>
      <c r="AHY55" s="171"/>
      <c r="AHZ55" s="171"/>
      <c r="AIA55" s="171"/>
      <c r="AIB55" s="171"/>
      <c r="AIC55" s="171"/>
      <c r="AID55" s="171"/>
      <c r="AIE55" s="171"/>
      <c r="AIF55" s="171"/>
      <c r="AIG55" s="171"/>
      <c r="AIH55" s="171"/>
      <c r="AII55" s="171"/>
      <c r="AIJ55" s="171"/>
      <c r="AIK55" s="171"/>
      <c r="AIL55" s="171"/>
      <c r="AIM55" s="171"/>
      <c r="AIN55" s="171"/>
      <c r="AIO55" s="171"/>
      <c r="AIP55" s="171"/>
      <c r="AIQ55" s="171"/>
      <c r="AIR55" s="171"/>
      <c r="AIS55" s="171"/>
      <c r="AIT55" s="171"/>
      <c r="AIU55" s="171"/>
      <c r="AIV55" s="171"/>
      <c r="AIW55" s="171"/>
      <c r="AIX55" s="171"/>
      <c r="AIY55" s="171"/>
      <c r="AIZ55" s="171"/>
      <c r="AJA55" s="171"/>
      <c r="AJB55" s="171"/>
      <c r="AJC55" s="171"/>
      <c r="AJD55" s="171"/>
      <c r="AJE55" s="171"/>
      <c r="AJF55" s="171"/>
      <c r="AJG55" s="171"/>
      <c r="AJH55" s="171"/>
      <c r="AJI55" s="171"/>
      <c r="AJJ55" s="171"/>
      <c r="AJK55" s="171"/>
      <c r="AJL55" s="171"/>
      <c r="AJM55" s="171"/>
      <c r="AJN55" s="171"/>
      <c r="AJO55" s="171"/>
      <c r="AJP55" s="171"/>
      <c r="AJQ55" s="171"/>
      <c r="AJR55" s="171"/>
      <c r="AJS55" s="171"/>
      <c r="AJT55" s="171"/>
      <c r="AJU55" s="171"/>
      <c r="AJV55" s="171"/>
      <c r="AJW55" s="171"/>
      <c r="AJX55" s="171"/>
      <c r="AJY55" s="171"/>
      <c r="AJZ55" s="171"/>
      <c r="AKA55" s="171"/>
      <c r="AKB55" s="171"/>
      <c r="AKC55" s="171"/>
      <c r="AKD55" s="171"/>
      <c r="AKE55" s="171"/>
      <c r="AKF55" s="171"/>
      <c r="AKG55" s="171"/>
      <c r="AKH55" s="171"/>
      <c r="AKI55" s="171"/>
      <c r="AKJ55" s="171"/>
      <c r="AKK55" s="171"/>
      <c r="AKL55" s="171"/>
      <c r="AKM55" s="171"/>
      <c r="AKN55" s="171"/>
      <c r="AKO55" s="171"/>
      <c r="AKP55" s="171"/>
      <c r="AKQ55" s="171"/>
      <c r="AKR55" s="171"/>
      <c r="AKS55" s="171"/>
      <c r="AKT55" s="171"/>
      <c r="AKU55" s="171"/>
      <c r="AKV55" s="171"/>
      <c r="AKW55" s="171"/>
      <c r="AKX55" s="171"/>
      <c r="AKY55" s="171"/>
      <c r="AKZ55" s="171"/>
      <c r="ALA55" s="171"/>
      <c r="ALB55" s="171"/>
      <c r="ALC55" s="171"/>
      <c r="ALD55" s="171"/>
      <c r="ALE55" s="171"/>
      <c r="ALF55" s="171"/>
      <c r="ALG55" s="171"/>
      <c r="ALH55" s="171"/>
      <c r="ALI55" s="171"/>
      <c r="ALJ55" s="171"/>
      <c r="ALK55" s="171"/>
      <c r="ALL55" s="171"/>
      <c r="ALM55" s="171"/>
      <c r="ALN55" s="171"/>
      <c r="ALO55" s="171"/>
      <c r="ALP55" s="171"/>
      <c r="ALQ55" s="171"/>
      <c r="ALR55" s="171"/>
    </row>
    <row r="56" spans="1:1006" ht="15.6" customHeight="1">
      <c r="A56" s="5"/>
      <c r="B56" s="5"/>
      <c r="C56" s="5"/>
      <c r="D56" s="5"/>
      <c r="E56" s="5"/>
      <c r="F56" s="5"/>
      <c r="G56" s="5"/>
      <c r="H56" s="5"/>
      <c r="BM56" s="171"/>
      <c r="BN56" s="171"/>
      <c r="BO56" s="171"/>
      <c r="BP56" s="171"/>
      <c r="BQ56" s="171"/>
      <c r="BR56" s="171"/>
      <c r="BS56" s="171"/>
      <c r="BT56" s="171"/>
      <c r="BU56" s="171"/>
      <c r="BV56" s="171"/>
      <c r="BW56" s="171"/>
      <c r="BX56" s="171"/>
      <c r="BY56" s="171"/>
      <c r="BZ56" s="171"/>
      <c r="CA56" s="171"/>
      <c r="CB56" s="171"/>
      <c r="CC56" s="171"/>
      <c r="CD56" s="171"/>
      <c r="CE56" s="171"/>
      <c r="CF56" s="171"/>
      <c r="CG56" s="171"/>
      <c r="CH56" s="171"/>
      <c r="CI56" s="171"/>
      <c r="CJ56" s="171"/>
      <c r="CK56" s="171"/>
      <c r="CL56" s="171"/>
      <c r="CM56" s="171"/>
      <c r="CN56" s="171"/>
      <c r="CO56" s="171"/>
      <c r="CP56" s="171"/>
      <c r="CQ56" s="171"/>
      <c r="CR56" s="171"/>
      <c r="CS56" s="171"/>
      <c r="CT56" s="171"/>
      <c r="CU56" s="171"/>
      <c r="CV56" s="171"/>
      <c r="CW56" s="171"/>
      <c r="CX56" s="171"/>
      <c r="CY56" s="171"/>
      <c r="CZ56" s="171"/>
      <c r="DA56" s="171"/>
      <c r="DB56" s="171"/>
      <c r="DC56" s="171"/>
      <c r="DD56" s="171"/>
      <c r="DE56" s="171"/>
      <c r="DF56" s="171"/>
      <c r="DG56" s="171"/>
      <c r="DH56" s="171"/>
      <c r="DI56" s="171"/>
      <c r="DJ56" s="171"/>
      <c r="DK56" s="171"/>
      <c r="DL56" s="171"/>
      <c r="DM56" s="171"/>
      <c r="DN56" s="171"/>
      <c r="DO56" s="171"/>
      <c r="DP56" s="171"/>
      <c r="DQ56" s="171"/>
      <c r="DR56" s="171"/>
      <c r="DS56" s="171"/>
      <c r="DT56" s="171"/>
      <c r="DU56" s="171"/>
      <c r="DV56" s="171"/>
      <c r="DW56" s="171"/>
      <c r="DX56" s="171"/>
      <c r="DY56" s="171"/>
      <c r="DZ56" s="171"/>
      <c r="EA56" s="171"/>
      <c r="EB56" s="171"/>
      <c r="EC56" s="171"/>
      <c r="ED56" s="171"/>
      <c r="EE56" s="171"/>
      <c r="EF56" s="171"/>
      <c r="EG56" s="171"/>
      <c r="EH56" s="171"/>
      <c r="EI56" s="171"/>
      <c r="EJ56" s="171"/>
      <c r="EK56" s="171"/>
      <c r="EL56" s="171"/>
      <c r="EM56" s="171"/>
      <c r="EN56" s="171"/>
      <c r="EO56" s="171"/>
      <c r="EP56" s="171"/>
      <c r="EQ56" s="171"/>
      <c r="ER56" s="171"/>
      <c r="ES56" s="171"/>
      <c r="ET56" s="171"/>
      <c r="EU56" s="171"/>
      <c r="EV56" s="171"/>
      <c r="EW56" s="171"/>
      <c r="EX56" s="171"/>
      <c r="EY56" s="171"/>
      <c r="EZ56" s="171"/>
      <c r="FA56" s="171"/>
      <c r="FB56" s="171"/>
      <c r="FC56" s="171"/>
      <c r="FD56" s="171"/>
      <c r="FE56" s="171"/>
      <c r="FF56" s="171"/>
      <c r="FG56" s="171"/>
      <c r="FH56" s="171"/>
      <c r="FI56" s="171"/>
      <c r="FJ56" s="171"/>
      <c r="FK56" s="171"/>
      <c r="FL56" s="171"/>
      <c r="FM56" s="171"/>
      <c r="FN56" s="171"/>
      <c r="FO56" s="171"/>
      <c r="FP56" s="171"/>
      <c r="FQ56" s="171"/>
      <c r="FR56" s="171"/>
      <c r="FS56" s="171"/>
      <c r="FT56" s="171"/>
      <c r="FU56" s="171"/>
      <c r="FV56" s="171"/>
      <c r="FW56" s="171"/>
      <c r="FX56" s="171"/>
      <c r="FY56" s="171"/>
      <c r="FZ56" s="171"/>
      <c r="GA56" s="171"/>
      <c r="GB56" s="171"/>
      <c r="GC56" s="171"/>
      <c r="GD56" s="171"/>
      <c r="GE56" s="171"/>
      <c r="GF56" s="171"/>
      <c r="GG56" s="171"/>
      <c r="GH56" s="171"/>
      <c r="GI56" s="171"/>
      <c r="GJ56" s="171"/>
      <c r="GK56" s="171"/>
      <c r="GL56" s="171"/>
      <c r="GM56" s="171"/>
      <c r="GN56" s="171"/>
      <c r="GO56" s="171"/>
      <c r="GP56" s="171"/>
      <c r="GQ56" s="171"/>
      <c r="GR56" s="171"/>
      <c r="GS56" s="171"/>
      <c r="GT56" s="171"/>
      <c r="GU56" s="171"/>
      <c r="GV56" s="171"/>
      <c r="GW56" s="171"/>
      <c r="GX56" s="171"/>
      <c r="GY56" s="171"/>
      <c r="GZ56" s="171"/>
      <c r="HA56" s="171"/>
      <c r="HB56" s="171"/>
      <c r="HC56" s="171"/>
      <c r="HD56" s="171"/>
      <c r="HE56" s="171"/>
      <c r="HF56" s="171"/>
      <c r="HG56" s="171"/>
      <c r="HH56" s="171"/>
      <c r="HI56" s="171"/>
      <c r="HJ56" s="171"/>
      <c r="HK56" s="171"/>
      <c r="HL56" s="171"/>
      <c r="HM56" s="171"/>
      <c r="HN56" s="171"/>
      <c r="HO56" s="171"/>
      <c r="HP56" s="171"/>
      <c r="HQ56" s="171"/>
      <c r="HR56" s="171"/>
      <c r="HS56" s="171"/>
      <c r="HT56" s="171"/>
      <c r="HU56" s="171"/>
      <c r="HV56" s="171"/>
      <c r="HW56" s="171"/>
      <c r="HX56" s="171"/>
      <c r="HY56" s="171"/>
      <c r="HZ56" s="171"/>
      <c r="IA56" s="171"/>
      <c r="IB56" s="171"/>
      <c r="IC56" s="171"/>
      <c r="ID56" s="171"/>
      <c r="IE56" s="171"/>
      <c r="IF56" s="171"/>
      <c r="IG56" s="171"/>
      <c r="IH56" s="171"/>
      <c r="II56" s="171"/>
      <c r="IJ56" s="171"/>
      <c r="IK56" s="171"/>
      <c r="IL56" s="171"/>
      <c r="IM56" s="171"/>
      <c r="IN56" s="171"/>
      <c r="IO56" s="171"/>
      <c r="IP56" s="171"/>
      <c r="IQ56" s="171"/>
      <c r="IR56" s="171"/>
      <c r="IS56" s="171"/>
      <c r="IT56" s="171"/>
      <c r="IU56" s="171"/>
      <c r="IV56" s="171"/>
      <c r="IW56" s="171"/>
      <c r="IX56" s="171"/>
      <c r="IY56" s="171"/>
      <c r="IZ56" s="171"/>
      <c r="JA56" s="171"/>
      <c r="JB56" s="171"/>
      <c r="JC56" s="171"/>
      <c r="JD56" s="171"/>
      <c r="JE56" s="171"/>
      <c r="JF56" s="171"/>
      <c r="JG56" s="171"/>
      <c r="JH56" s="171"/>
      <c r="JI56" s="171"/>
      <c r="JJ56" s="171"/>
      <c r="JK56" s="171"/>
      <c r="JL56" s="171"/>
      <c r="JM56" s="171"/>
      <c r="JN56" s="171"/>
      <c r="JO56" s="171"/>
      <c r="JP56" s="171"/>
      <c r="JQ56" s="171"/>
      <c r="JR56" s="171"/>
      <c r="JS56" s="171"/>
      <c r="JT56" s="171"/>
      <c r="JU56" s="171"/>
      <c r="JV56" s="171"/>
      <c r="JW56" s="171"/>
      <c r="JX56" s="171"/>
      <c r="JY56" s="171"/>
      <c r="JZ56" s="171"/>
      <c r="KA56" s="171"/>
      <c r="KB56" s="171"/>
      <c r="KC56" s="171"/>
      <c r="KD56" s="171"/>
      <c r="KE56" s="171"/>
      <c r="KF56" s="171"/>
      <c r="KG56" s="171"/>
      <c r="KH56" s="171"/>
      <c r="KI56" s="171"/>
      <c r="KJ56" s="171"/>
      <c r="KK56" s="171"/>
      <c r="KL56" s="171"/>
      <c r="KM56" s="171"/>
      <c r="KN56" s="171"/>
      <c r="KO56" s="171"/>
      <c r="KP56" s="171"/>
      <c r="KQ56" s="171"/>
      <c r="KR56" s="171"/>
      <c r="KS56" s="171"/>
      <c r="KT56" s="171"/>
      <c r="KU56" s="171"/>
      <c r="KV56" s="171"/>
      <c r="KW56" s="171"/>
      <c r="KX56" s="171"/>
      <c r="KY56" s="171"/>
      <c r="KZ56" s="171"/>
      <c r="LA56" s="171"/>
      <c r="LB56" s="171"/>
      <c r="LC56" s="171"/>
      <c r="LD56" s="171"/>
      <c r="LE56" s="171"/>
      <c r="LF56" s="171"/>
      <c r="LG56" s="171"/>
      <c r="LH56" s="171"/>
      <c r="LI56" s="171"/>
      <c r="LJ56" s="171"/>
      <c r="LK56" s="171"/>
      <c r="LL56" s="171"/>
      <c r="LM56" s="171"/>
      <c r="LN56" s="171"/>
      <c r="LO56" s="171"/>
      <c r="LP56" s="171"/>
      <c r="LQ56" s="171"/>
      <c r="LR56" s="171"/>
      <c r="LS56" s="171"/>
      <c r="LT56" s="171"/>
      <c r="LU56" s="171"/>
      <c r="LV56" s="171"/>
      <c r="LW56" s="171"/>
      <c r="LX56" s="171"/>
      <c r="LY56" s="171"/>
      <c r="LZ56" s="171"/>
      <c r="MA56" s="171"/>
      <c r="MB56" s="171"/>
      <c r="MC56" s="171"/>
      <c r="MD56" s="171"/>
      <c r="ME56" s="171"/>
      <c r="MF56" s="171"/>
      <c r="MG56" s="171"/>
      <c r="MH56" s="171"/>
      <c r="MI56" s="171"/>
      <c r="MJ56" s="171"/>
      <c r="MK56" s="171"/>
      <c r="ML56" s="171"/>
      <c r="MM56" s="171"/>
      <c r="MN56" s="171"/>
      <c r="MO56" s="171"/>
      <c r="MP56" s="171"/>
      <c r="MQ56" s="171"/>
      <c r="MR56" s="171"/>
      <c r="MS56" s="171"/>
      <c r="MT56" s="171"/>
      <c r="MU56" s="171"/>
      <c r="MV56" s="171"/>
      <c r="MW56" s="171"/>
      <c r="MX56" s="171"/>
      <c r="MY56" s="171"/>
      <c r="MZ56" s="171"/>
      <c r="NA56" s="171"/>
      <c r="NB56" s="171"/>
      <c r="NC56" s="171"/>
      <c r="ND56" s="171"/>
      <c r="NE56" s="171"/>
      <c r="NF56" s="171"/>
      <c r="NG56" s="171"/>
      <c r="NH56" s="171"/>
      <c r="NI56" s="171"/>
      <c r="NJ56" s="171"/>
      <c r="NK56" s="171"/>
      <c r="NL56" s="171"/>
      <c r="NM56" s="171"/>
      <c r="NN56" s="171"/>
      <c r="NO56" s="171"/>
      <c r="NP56" s="171"/>
      <c r="NQ56" s="171"/>
      <c r="NR56" s="171"/>
      <c r="NS56" s="171"/>
      <c r="NT56" s="171"/>
      <c r="NU56" s="171"/>
      <c r="NV56" s="171"/>
      <c r="NW56" s="171"/>
      <c r="NX56" s="171"/>
      <c r="NY56" s="171"/>
      <c r="NZ56" s="171"/>
      <c r="OA56" s="171"/>
      <c r="OB56" s="171"/>
      <c r="OC56" s="171"/>
      <c r="OD56" s="171"/>
      <c r="OE56" s="171"/>
      <c r="OF56" s="171"/>
      <c r="OG56" s="171"/>
      <c r="OH56" s="171"/>
      <c r="OI56" s="171"/>
      <c r="OJ56" s="171"/>
      <c r="OK56" s="171"/>
      <c r="OL56" s="171"/>
      <c r="OM56" s="171"/>
      <c r="ON56" s="171"/>
      <c r="OO56" s="171"/>
      <c r="OP56" s="171"/>
      <c r="OQ56" s="171"/>
      <c r="OR56" s="171"/>
      <c r="OS56" s="171"/>
      <c r="OT56" s="171"/>
      <c r="OU56" s="171"/>
      <c r="OV56" s="171"/>
      <c r="OW56" s="171"/>
      <c r="OX56" s="171"/>
      <c r="OY56" s="171"/>
      <c r="OZ56" s="171"/>
      <c r="PA56" s="171"/>
      <c r="PB56" s="171"/>
      <c r="PC56" s="171"/>
      <c r="PD56" s="171"/>
      <c r="PE56" s="171"/>
      <c r="PF56" s="171"/>
      <c r="PG56" s="171"/>
      <c r="PH56" s="171"/>
      <c r="PI56" s="171"/>
      <c r="PJ56" s="171"/>
      <c r="PK56" s="171"/>
      <c r="PL56" s="171"/>
      <c r="PM56" s="171"/>
      <c r="PN56" s="171"/>
      <c r="PO56" s="171"/>
      <c r="PP56" s="171"/>
      <c r="PQ56" s="171"/>
      <c r="PR56" s="171"/>
      <c r="PS56" s="171"/>
      <c r="PT56" s="171"/>
      <c r="PU56" s="171"/>
      <c r="PV56" s="171"/>
      <c r="PW56" s="171"/>
      <c r="PX56" s="171"/>
      <c r="PY56" s="171"/>
      <c r="PZ56" s="171"/>
      <c r="QA56" s="171"/>
      <c r="QB56" s="171"/>
      <c r="QC56" s="171"/>
      <c r="QD56" s="171"/>
      <c r="QE56" s="171"/>
      <c r="QF56" s="171"/>
      <c r="QG56" s="171"/>
      <c r="QH56" s="171"/>
      <c r="QI56" s="171"/>
      <c r="QJ56" s="171"/>
      <c r="QK56" s="171"/>
      <c r="QL56" s="171"/>
      <c r="QM56" s="171"/>
      <c r="QN56" s="171"/>
      <c r="QO56" s="171"/>
      <c r="QP56" s="171"/>
      <c r="QQ56" s="171"/>
      <c r="QR56" s="171"/>
      <c r="QS56" s="171"/>
      <c r="QT56" s="171"/>
      <c r="QU56" s="171"/>
      <c r="QV56" s="171"/>
      <c r="QW56" s="171"/>
      <c r="QX56" s="171"/>
      <c r="QY56" s="171"/>
      <c r="QZ56" s="171"/>
      <c r="RA56" s="171"/>
      <c r="RB56" s="171"/>
      <c r="RC56" s="171"/>
      <c r="RD56" s="171"/>
      <c r="RE56" s="171"/>
      <c r="RF56" s="171"/>
      <c r="RG56" s="171"/>
      <c r="RH56" s="171"/>
      <c r="RI56" s="171"/>
      <c r="RJ56" s="171"/>
      <c r="RK56" s="171"/>
      <c r="RL56" s="171"/>
      <c r="RM56" s="171"/>
      <c r="RN56" s="171"/>
      <c r="RO56" s="171"/>
      <c r="RP56" s="171"/>
      <c r="RQ56" s="171"/>
      <c r="RR56" s="171"/>
      <c r="RS56" s="171"/>
      <c r="RT56" s="171"/>
      <c r="RU56" s="171"/>
      <c r="RV56" s="171"/>
      <c r="RW56" s="171"/>
      <c r="RX56" s="171"/>
      <c r="RY56" s="171"/>
      <c r="RZ56" s="171"/>
      <c r="SA56" s="171"/>
      <c r="SB56" s="171"/>
      <c r="SC56" s="171"/>
      <c r="SD56" s="171"/>
      <c r="SE56" s="171"/>
      <c r="SF56" s="171"/>
      <c r="SG56" s="171"/>
      <c r="SH56" s="171"/>
      <c r="SI56" s="171"/>
      <c r="SJ56" s="171"/>
      <c r="SK56" s="171"/>
      <c r="SL56" s="171"/>
      <c r="SM56" s="171"/>
      <c r="SN56" s="171"/>
      <c r="SO56" s="171"/>
      <c r="SP56" s="171"/>
      <c r="SQ56" s="171"/>
      <c r="SR56" s="171"/>
      <c r="SS56" s="171"/>
      <c r="ST56" s="171"/>
      <c r="SU56" s="171"/>
      <c r="SV56" s="171"/>
      <c r="SW56" s="171"/>
      <c r="SX56" s="171"/>
      <c r="SY56" s="171"/>
      <c r="SZ56" s="171"/>
      <c r="TA56" s="171"/>
      <c r="TB56" s="171"/>
      <c r="TC56" s="171"/>
      <c r="TD56" s="171"/>
      <c r="TE56" s="171"/>
      <c r="TF56" s="171"/>
      <c r="TG56" s="171"/>
      <c r="TH56" s="171"/>
      <c r="TI56" s="171"/>
      <c r="TJ56" s="171"/>
      <c r="TK56" s="171"/>
      <c r="TL56" s="171"/>
      <c r="TM56" s="171"/>
      <c r="TN56" s="171"/>
      <c r="TO56" s="171"/>
      <c r="TP56" s="171"/>
      <c r="TQ56" s="171"/>
      <c r="TR56" s="171"/>
      <c r="TS56" s="171"/>
      <c r="TT56" s="171"/>
      <c r="TU56" s="171"/>
      <c r="TV56" s="171"/>
      <c r="TW56" s="171"/>
      <c r="TX56" s="171"/>
      <c r="TY56" s="171"/>
      <c r="TZ56" s="171"/>
      <c r="UA56" s="171"/>
      <c r="UB56" s="171"/>
      <c r="UC56" s="171"/>
      <c r="UD56" s="171"/>
      <c r="UE56" s="171"/>
      <c r="UF56" s="171"/>
      <c r="UG56" s="171"/>
      <c r="UH56" s="171"/>
      <c r="UI56" s="171"/>
      <c r="UJ56" s="171"/>
      <c r="UK56" s="171"/>
      <c r="UL56" s="171"/>
      <c r="UM56" s="171"/>
      <c r="UN56" s="171"/>
      <c r="UO56" s="171"/>
      <c r="UP56" s="171"/>
      <c r="UQ56" s="171"/>
      <c r="UR56" s="171"/>
      <c r="US56" s="171"/>
      <c r="UT56" s="171"/>
      <c r="UU56" s="171"/>
      <c r="UV56" s="171"/>
      <c r="UW56" s="171"/>
      <c r="UX56" s="171"/>
      <c r="UY56" s="171"/>
      <c r="UZ56" s="171"/>
      <c r="VA56" s="171"/>
      <c r="VB56" s="171"/>
      <c r="VC56" s="171"/>
      <c r="VD56" s="171"/>
      <c r="VE56" s="171"/>
      <c r="VF56" s="171"/>
      <c r="VG56" s="171"/>
      <c r="VH56" s="171"/>
      <c r="VI56" s="171"/>
      <c r="VJ56" s="171"/>
      <c r="VK56" s="171"/>
      <c r="VL56" s="171"/>
      <c r="VM56" s="171"/>
      <c r="VN56" s="171"/>
      <c r="VO56" s="171"/>
      <c r="VP56" s="171"/>
      <c r="VQ56" s="171"/>
      <c r="VR56" s="171"/>
      <c r="VS56" s="171"/>
      <c r="VT56" s="171"/>
      <c r="VU56" s="171"/>
      <c r="VV56" s="171"/>
      <c r="VW56" s="171"/>
      <c r="VX56" s="171"/>
      <c r="VY56" s="171"/>
      <c r="VZ56" s="171"/>
      <c r="WA56" s="171"/>
      <c r="WB56" s="171"/>
      <c r="WC56" s="171"/>
      <c r="WD56" s="171"/>
      <c r="WE56" s="171"/>
      <c r="WF56" s="171"/>
      <c r="WG56" s="171"/>
      <c r="WH56" s="171"/>
      <c r="WI56" s="171"/>
      <c r="WJ56" s="171"/>
      <c r="WK56" s="171"/>
      <c r="WL56" s="171"/>
      <c r="WM56" s="171"/>
      <c r="WN56" s="171"/>
      <c r="WO56" s="171"/>
      <c r="WP56" s="171"/>
      <c r="WQ56" s="171"/>
      <c r="WR56" s="171"/>
      <c r="WS56" s="171"/>
      <c r="WT56" s="171"/>
      <c r="WU56" s="171"/>
      <c r="WV56" s="171"/>
      <c r="WW56" s="171"/>
      <c r="WX56" s="171"/>
      <c r="WY56" s="171"/>
      <c r="WZ56" s="171"/>
      <c r="XA56" s="171"/>
      <c r="XB56" s="171"/>
      <c r="XC56" s="171"/>
      <c r="XD56" s="171"/>
      <c r="XE56" s="171"/>
      <c r="XF56" s="171"/>
      <c r="XG56" s="171"/>
      <c r="XH56" s="171"/>
      <c r="XI56" s="171"/>
      <c r="XJ56" s="171"/>
      <c r="XK56" s="171"/>
      <c r="XL56" s="171"/>
      <c r="XM56" s="171"/>
      <c r="XN56" s="171"/>
      <c r="XO56" s="171"/>
      <c r="XP56" s="171"/>
      <c r="XQ56" s="171"/>
      <c r="XR56" s="171"/>
      <c r="XS56" s="171"/>
      <c r="XT56" s="171"/>
      <c r="XU56" s="171"/>
      <c r="XV56" s="171"/>
      <c r="XW56" s="171"/>
      <c r="XX56" s="171"/>
      <c r="XY56" s="171"/>
      <c r="XZ56" s="171"/>
      <c r="YA56" s="171"/>
      <c r="YB56" s="171"/>
      <c r="YC56" s="171"/>
      <c r="YD56" s="171"/>
      <c r="YE56" s="171"/>
      <c r="YF56" s="171"/>
      <c r="YG56" s="171"/>
      <c r="YH56" s="171"/>
      <c r="YI56" s="171"/>
      <c r="YJ56" s="171"/>
      <c r="YK56" s="171"/>
      <c r="YL56" s="171"/>
      <c r="YM56" s="171"/>
      <c r="YN56" s="171"/>
      <c r="YO56" s="171"/>
      <c r="YP56" s="171"/>
      <c r="YQ56" s="171"/>
      <c r="YR56" s="171"/>
      <c r="YS56" s="171"/>
      <c r="YT56" s="171"/>
      <c r="YU56" s="171"/>
      <c r="YV56" s="171"/>
      <c r="YW56" s="171"/>
      <c r="YX56" s="171"/>
      <c r="YY56" s="171"/>
      <c r="YZ56" s="171"/>
      <c r="ZA56" s="171"/>
      <c r="ZB56" s="171"/>
      <c r="ZC56" s="171"/>
      <c r="ZD56" s="171"/>
      <c r="ZE56" s="171"/>
      <c r="ZF56" s="171"/>
      <c r="ZG56" s="171"/>
      <c r="ZH56" s="171"/>
      <c r="ZI56" s="171"/>
      <c r="ZJ56" s="171"/>
      <c r="ZK56" s="171"/>
      <c r="ZL56" s="171"/>
      <c r="ZM56" s="171"/>
      <c r="ZN56" s="171"/>
      <c r="ZO56" s="171"/>
      <c r="ZP56" s="171"/>
      <c r="ZQ56" s="171"/>
      <c r="ZR56" s="171"/>
      <c r="ZS56" s="171"/>
      <c r="ZT56" s="171"/>
      <c r="ZU56" s="171"/>
      <c r="ZV56" s="171"/>
      <c r="ZW56" s="171"/>
      <c r="ZX56" s="171"/>
      <c r="ZY56" s="171"/>
      <c r="ZZ56" s="171"/>
      <c r="AAA56" s="171"/>
      <c r="AAB56" s="171"/>
      <c r="AAC56" s="171"/>
      <c r="AAD56" s="171"/>
      <c r="AAE56" s="171"/>
      <c r="AAF56" s="171"/>
      <c r="AAG56" s="171"/>
      <c r="AAH56" s="171"/>
      <c r="AAI56" s="171"/>
      <c r="AAJ56" s="171"/>
      <c r="AAK56" s="171"/>
      <c r="AAL56" s="171"/>
      <c r="AAM56" s="171"/>
      <c r="AAN56" s="171"/>
      <c r="AAO56" s="171"/>
      <c r="AAP56" s="171"/>
      <c r="AAQ56" s="171"/>
      <c r="AAR56" s="171"/>
      <c r="AAS56" s="171"/>
      <c r="AAT56" s="171"/>
      <c r="AAU56" s="171"/>
      <c r="AAV56" s="171"/>
      <c r="AAW56" s="171"/>
      <c r="AAX56" s="171"/>
      <c r="AAY56" s="171"/>
      <c r="AAZ56" s="171"/>
      <c r="ABA56" s="171"/>
      <c r="ABB56" s="171"/>
      <c r="ABC56" s="171"/>
      <c r="ABD56" s="171"/>
      <c r="ABE56" s="171"/>
      <c r="ABF56" s="171"/>
      <c r="ABG56" s="171"/>
      <c r="ABH56" s="171"/>
      <c r="ABI56" s="171"/>
      <c r="ABJ56" s="171"/>
      <c r="ABK56" s="171"/>
      <c r="ABL56" s="171"/>
      <c r="ABM56" s="171"/>
      <c r="ABN56" s="171"/>
      <c r="ABO56" s="171"/>
      <c r="ABP56" s="171"/>
      <c r="ABQ56" s="171"/>
      <c r="ABR56" s="171"/>
      <c r="ABS56" s="171"/>
      <c r="ABT56" s="171"/>
      <c r="ABU56" s="171"/>
      <c r="ABV56" s="171"/>
      <c r="ABW56" s="171"/>
      <c r="ABX56" s="171"/>
      <c r="ABY56" s="171"/>
      <c r="ABZ56" s="171"/>
      <c r="ACA56" s="171"/>
      <c r="ACB56" s="171"/>
      <c r="ACC56" s="171"/>
      <c r="ACD56" s="171"/>
      <c r="ACE56" s="171"/>
      <c r="ACF56" s="171"/>
      <c r="ACG56" s="171"/>
      <c r="ACH56" s="171"/>
      <c r="ACI56" s="171"/>
      <c r="ACJ56" s="171"/>
      <c r="ACK56" s="171"/>
      <c r="ACL56" s="171"/>
      <c r="ACM56" s="171"/>
      <c r="ACN56" s="171"/>
      <c r="ACO56" s="171"/>
      <c r="ACP56" s="171"/>
      <c r="ACQ56" s="171"/>
      <c r="ACR56" s="171"/>
      <c r="ACS56" s="171"/>
      <c r="ACT56" s="171"/>
      <c r="ACU56" s="171"/>
      <c r="ACV56" s="171"/>
      <c r="ACW56" s="171"/>
      <c r="ACX56" s="171"/>
      <c r="ACY56" s="171"/>
      <c r="ACZ56" s="171"/>
      <c r="ADA56" s="171"/>
      <c r="ADB56" s="171"/>
      <c r="ADC56" s="171"/>
      <c r="ADD56" s="171"/>
      <c r="ADE56" s="171"/>
      <c r="ADF56" s="171"/>
      <c r="ADG56" s="171"/>
      <c r="ADH56" s="171"/>
      <c r="ADI56" s="171"/>
      <c r="ADJ56" s="171"/>
      <c r="ADK56" s="171"/>
      <c r="ADL56" s="171"/>
      <c r="ADM56" s="171"/>
      <c r="ADN56" s="171"/>
      <c r="ADO56" s="171"/>
      <c r="ADP56" s="171"/>
      <c r="ADQ56" s="171"/>
      <c r="ADR56" s="171"/>
      <c r="ADS56" s="171"/>
      <c r="ADT56" s="171"/>
      <c r="ADU56" s="171"/>
      <c r="ADV56" s="171"/>
      <c r="ADW56" s="171"/>
      <c r="ADX56" s="171"/>
      <c r="ADY56" s="171"/>
      <c r="ADZ56" s="171"/>
      <c r="AEA56" s="171"/>
      <c r="AEB56" s="171"/>
      <c r="AEC56" s="171"/>
      <c r="AED56" s="171"/>
      <c r="AEE56" s="171"/>
      <c r="AEF56" s="171"/>
      <c r="AEG56" s="171"/>
      <c r="AEH56" s="171"/>
      <c r="AEI56" s="171"/>
      <c r="AEJ56" s="171"/>
      <c r="AEK56" s="171"/>
      <c r="AEL56" s="171"/>
      <c r="AEM56" s="171"/>
      <c r="AEN56" s="171"/>
      <c r="AEO56" s="171"/>
      <c r="AEP56" s="171"/>
      <c r="AEQ56" s="171"/>
      <c r="AER56" s="171"/>
      <c r="AES56" s="171"/>
      <c r="AET56" s="171"/>
      <c r="AEU56" s="171"/>
      <c r="AEV56" s="171"/>
      <c r="AEW56" s="171"/>
      <c r="AEX56" s="171"/>
      <c r="AEY56" s="171"/>
      <c r="AEZ56" s="171"/>
      <c r="AFA56" s="171"/>
      <c r="AFB56" s="171"/>
      <c r="AFC56" s="171"/>
      <c r="AFD56" s="171"/>
      <c r="AFE56" s="171"/>
      <c r="AFF56" s="171"/>
      <c r="AFG56" s="171"/>
      <c r="AFH56" s="171"/>
      <c r="AFI56" s="171"/>
      <c r="AFJ56" s="171"/>
      <c r="AFK56" s="171"/>
      <c r="AFL56" s="171"/>
      <c r="AFM56" s="171"/>
      <c r="AFN56" s="171"/>
      <c r="AFO56" s="171"/>
      <c r="AFP56" s="171"/>
      <c r="AFQ56" s="171"/>
      <c r="AFR56" s="171"/>
      <c r="AFS56" s="171"/>
      <c r="AFT56" s="171"/>
      <c r="AFU56" s="171"/>
      <c r="AFV56" s="171"/>
      <c r="AFW56" s="171"/>
      <c r="AFX56" s="171"/>
      <c r="AFY56" s="171"/>
      <c r="AFZ56" s="171"/>
      <c r="AGA56" s="171"/>
      <c r="AGB56" s="171"/>
      <c r="AGC56" s="171"/>
      <c r="AGD56" s="171"/>
      <c r="AGE56" s="171"/>
      <c r="AGF56" s="171"/>
      <c r="AGG56" s="171"/>
      <c r="AGH56" s="171"/>
      <c r="AGI56" s="171"/>
      <c r="AGJ56" s="171"/>
      <c r="AGK56" s="171"/>
      <c r="AGL56" s="171"/>
      <c r="AGM56" s="171"/>
      <c r="AGN56" s="171"/>
      <c r="AGO56" s="171"/>
      <c r="AGP56" s="171"/>
      <c r="AGQ56" s="171"/>
      <c r="AGR56" s="171"/>
      <c r="AGS56" s="171"/>
      <c r="AGT56" s="171"/>
      <c r="AGU56" s="171"/>
      <c r="AGV56" s="171"/>
      <c r="AGW56" s="171"/>
      <c r="AGX56" s="171"/>
      <c r="AGY56" s="171"/>
      <c r="AGZ56" s="171"/>
      <c r="AHA56" s="171"/>
      <c r="AHB56" s="171"/>
      <c r="AHC56" s="171"/>
      <c r="AHD56" s="171"/>
      <c r="AHE56" s="171"/>
      <c r="AHF56" s="171"/>
      <c r="AHG56" s="171"/>
      <c r="AHH56" s="171"/>
      <c r="AHI56" s="171"/>
      <c r="AHJ56" s="171"/>
      <c r="AHK56" s="171"/>
      <c r="AHL56" s="171"/>
      <c r="AHM56" s="171"/>
      <c r="AHN56" s="171"/>
      <c r="AHO56" s="171"/>
      <c r="AHP56" s="171"/>
      <c r="AHQ56" s="171"/>
      <c r="AHR56" s="171"/>
      <c r="AHS56" s="171"/>
      <c r="AHT56" s="171"/>
      <c r="AHU56" s="171"/>
      <c r="AHV56" s="171"/>
      <c r="AHW56" s="171"/>
      <c r="AHX56" s="171"/>
      <c r="AHY56" s="171"/>
      <c r="AHZ56" s="171"/>
      <c r="AIA56" s="171"/>
      <c r="AIB56" s="171"/>
      <c r="AIC56" s="171"/>
      <c r="AID56" s="171"/>
      <c r="AIE56" s="171"/>
      <c r="AIF56" s="171"/>
      <c r="AIG56" s="171"/>
      <c r="AIH56" s="171"/>
      <c r="AII56" s="171"/>
      <c r="AIJ56" s="171"/>
      <c r="AIK56" s="171"/>
      <c r="AIL56" s="171"/>
      <c r="AIM56" s="171"/>
      <c r="AIN56" s="171"/>
      <c r="AIO56" s="171"/>
      <c r="AIP56" s="171"/>
      <c r="AIQ56" s="171"/>
      <c r="AIR56" s="171"/>
      <c r="AIS56" s="171"/>
      <c r="AIT56" s="171"/>
      <c r="AIU56" s="171"/>
      <c r="AIV56" s="171"/>
      <c r="AIW56" s="171"/>
      <c r="AIX56" s="171"/>
      <c r="AIY56" s="171"/>
      <c r="AIZ56" s="171"/>
      <c r="AJA56" s="171"/>
      <c r="AJB56" s="171"/>
      <c r="AJC56" s="171"/>
      <c r="AJD56" s="171"/>
      <c r="AJE56" s="171"/>
      <c r="AJF56" s="171"/>
      <c r="AJG56" s="171"/>
      <c r="AJH56" s="171"/>
      <c r="AJI56" s="171"/>
      <c r="AJJ56" s="171"/>
      <c r="AJK56" s="171"/>
      <c r="AJL56" s="171"/>
      <c r="AJM56" s="171"/>
      <c r="AJN56" s="171"/>
      <c r="AJO56" s="171"/>
      <c r="AJP56" s="171"/>
      <c r="AJQ56" s="171"/>
      <c r="AJR56" s="171"/>
      <c r="AJS56" s="171"/>
      <c r="AJT56" s="171"/>
      <c r="AJU56" s="171"/>
      <c r="AJV56" s="171"/>
      <c r="AJW56" s="171"/>
      <c r="AJX56" s="171"/>
      <c r="AJY56" s="171"/>
      <c r="AJZ56" s="171"/>
      <c r="AKA56" s="171"/>
      <c r="AKB56" s="171"/>
      <c r="AKC56" s="171"/>
      <c r="AKD56" s="171"/>
      <c r="AKE56" s="171"/>
      <c r="AKF56" s="171"/>
      <c r="AKG56" s="171"/>
      <c r="AKH56" s="171"/>
      <c r="AKI56" s="171"/>
      <c r="AKJ56" s="171"/>
      <c r="AKK56" s="171"/>
      <c r="AKL56" s="171"/>
      <c r="AKM56" s="171"/>
      <c r="AKN56" s="171"/>
      <c r="AKO56" s="171"/>
      <c r="AKP56" s="171"/>
      <c r="AKQ56" s="171"/>
      <c r="AKR56" s="171"/>
      <c r="AKS56" s="171"/>
      <c r="AKT56" s="171"/>
      <c r="AKU56" s="171"/>
      <c r="AKV56" s="171"/>
      <c r="AKW56" s="171"/>
      <c r="AKX56" s="171"/>
      <c r="AKY56" s="171"/>
      <c r="AKZ56" s="171"/>
      <c r="ALA56" s="171"/>
      <c r="ALB56" s="171"/>
      <c r="ALC56" s="171"/>
      <c r="ALD56" s="171"/>
      <c r="ALE56" s="171"/>
      <c r="ALF56" s="171"/>
      <c r="ALG56" s="171"/>
      <c r="ALH56" s="171"/>
      <c r="ALI56" s="171"/>
      <c r="ALJ56" s="171"/>
      <c r="ALK56" s="171"/>
      <c r="ALL56" s="171"/>
      <c r="ALM56" s="171"/>
      <c r="ALN56" s="171"/>
      <c r="ALO56" s="171"/>
      <c r="ALP56" s="171"/>
      <c r="ALQ56" s="171"/>
      <c r="ALR56" s="171"/>
    </row>
    <row r="57" spans="1:1006" ht="15.6" customHeight="1">
      <c r="A57" s="5"/>
      <c r="B57" s="5"/>
      <c r="C57" s="5"/>
      <c r="D57" s="5"/>
      <c r="E57" s="5"/>
      <c r="F57" s="5"/>
      <c r="G57" s="5"/>
      <c r="H57" s="5"/>
      <c r="BM57" s="171"/>
      <c r="BN57" s="171"/>
      <c r="BO57" s="171"/>
      <c r="BP57" s="171"/>
      <c r="BQ57" s="171"/>
      <c r="BR57" s="171"/>
      <c r="BS57" s="171"/>
      <c r="BT57" s="171"/>
      <c r="BU57" s="171"/>
      <c r="BV57" s="171"/>
      <c r="BW57" s="171"/>
      <c r="BX57" s="171"/>
      <c r="BY57" s="171"/>
      <c r="BZ57" s="171"/>
      <c r="CA57" s="171"/>
      <c r="CB57" s="171"/>
      <c r="CC57" s="171"/>
      <c r="CD57" s="171"/>
      <c r="CE57" s="171"/>
      <c r="CF57" s="171"/>
      <c r="CG57" s="171"/>
      <c r="CH57" s="171"/>
      <c r="CI57" s="171"/>
      <c r="CJ57" s="171"/>
      <c r="CK57" s="171"/>
      <c r="CL57" s="171"/>
      <c r="CM57" s="171"/>
      <c r="CN57" s="171"/>
      <c r="CO57" s="171"/>
      <c r="CP57" s="171"/>
      <c r="CQ57" s="171"/>
      <c r="CR57" s="171"/>
      <c r="CS57" s="171"/>
      <c r="CT57" s="171"/>
      <c r="CU57" s="171"/>
      <c r="CV57" s="171"/>
      <c r="CW57" s="171"/>
      <c r="CX57" s="171"/>
      <c r="CY57" s="171"/>
      <c r="CZ57" s="171"/>
      <c r="DA57" s="171"/>
      <c r="DB57" s="171"/>
      <c r="DC57" s="171"/>
      <c r="DD57" s="171"/>
      <c r="DE57" s="171"/>
      <c r="DF57" s="171"/>
      <c r="DG57" s="171"/>
      <c r="DH57" s="171"/>
      <c r="DI57" s="171"/>
      <c r="DJ57" s="171"/>
      <c r="DK57" s="171"/>
      <c r="DL57" s="171"/>
      <c r="DM57" s="171"/>
      <c r="DN57" s="171"/>
      <c r="DO57" s="171"/>
      <c r="DP57" s="171"/>
      <c r="DQ57" s="171"/>
      <c r="DR57" s="171"/>
      <c r="DS57" s="171"/>
      <c r="DT57" s="171"/>
      <c r="DU57" s="171"/>
      <c r="DV57" s="171"/>
      <c r="DW57" s="171"/>
      <c r="DX57" s="171"/>
      <c r="DY57" s="171"/>
      <c r="DZ57" s="171"/>
      <c r="EA57" s="171"/>
      <c r="EB57" s="171"/>
      <c r="EC57" s="171"/>
      <c r="ED57" s="171"/>
      <c r="EE57" s="171"/>
      <c r="EF57" s="171"/>
      <c r="EG57" s="171"/>
      <c r="EH57" s="171"/>
      <c r="EI57" s="171"/>
      <c r="EJ57" s="171"/>
      <c r="EK57" s="171"/>
      <c r="EL57" s="171"/>
      <c r="EM57" s="171"/>
      <c r="EN57" s="171"/>
      <c r="EO57" s="171"/>
      <c r="EP57" s="171"/>
      <c r="EQ57" s="171"/>
      <c r="ER57" s="171"/>
      <c r="ES57" s="171"/>
      <c r="ET57" s="171"/>
      <c r="EU57" s="171"/>
      <c r="EV57" s="171"/>
      <c r="EW57" s="171"/>
      <c r="EX57" s="171"/>
      <c r="EY57" s="171"/>
      <c r="EZ57" s="171"/>
      <c r="FA57" s="171"/>
      <c r="FB57" s="171"/>
      <c r="FC57" s="171"/>
      <c r="FD57" s="171"/>
      <c r="FE57" s="171"/>
      <c r="FF57" s="171"/>
      <c r="FG57" s="171"/>
      <c r="FH57" s="171"/>
      <c r="FI57" s="171"/>
      <c r="FJ57" s="171"/>
      <c r="FK57" s="171"/>
      <c r="FL57" s="171"/>
      <c r="FM57" s="171"/>
      <c r="FN57" s="171"/>
      <c r="FO57" s="171"/>
      <c r="FP57" s="171"/>
      <c r="FQ57" s="171"/>
      <c r="FR57" s="171"/>
      <c r="FS57" s="171"/>
      <c r="FT57" s="171"/>
      <c r="FU57" s="171"/>
      <c r="FV57" s="171"/>
      <c r="FW57" s="171"/>
      <c r="FX57" s="171"/>
      <c r="FY57" s="171"/>
      <c r="FZ57" s="171"/>
      <c r="GA57" s="171"/>
      <c r="GB57" s="171"/>
      <c r="GC57" s="171"/>
      <c r="GD57" s="171"/>
      <c r="GE57" s="171"/>
      <c r="GF57" s="171"/>
      <c r="GG57" s="171"/>
      <c r="GH57" s="171"/>
      <c r="GI57" s="171"/>
      <c r="GJ57" s="171"/>
      <c r="GK57" s="171"/>
      <c r="GL57" s="171"/>
      <c r="GM57" s="171"/>
      <c r="GN57" s="171"/>
      <c r="GO57" s="171"/>
      <c r="GP57" s="171"/>
      <c r="GQ57" s="171"/>
      <c r="GR57" s="171"/>
      <c r="GS57" s="171"/>
      <c r="GT57" s="171"/>
      <c r="GU57" s="171"/>
      <c r="GV57" s="171"/>
      <c r="GW57" s="171"/>
      <c r="GX57" s="171"/>
      <c r="GY57" s="171"/>
      <c r="GZ57" s="171"/>
      <c r="HA57" s="171"/>
      <c r="HB57" s="171"/>
      <c r="HC57" s="171"/>
      <c r="HD57" s="171"/>
      <c r="HE57" s="171"/>
      <c r="HF57" s="171"/>
      <c r="HG57" s="171"/>
      <c r="HH57" s="171"/>
      <c r="HI57" s="171"/>
      <c r="HJ57" s="171"/>
      <c r="HK57" s="171"/>
      <c r="HL57" s="171"/>
      <c r="HM57" s="171"/>
      <c r="HN57" s="171"/>
      <c r="HO57" s="171"/>
      <c r="HP57" s="171"/>
      <c r="HQ57" s="171"/>
      <c r="HR57" s="171"/>
      <c r="HS57" s="171"/>
      <c r="HT57" s="171"/>
      <c r="HU57" s="171"/>
      <c r="HV57" s="171"/>
      <c r="HW57" s="171"/>
      <c r="HX57" s="171"/>
      <c r="HY57" s="171"/>
      <c r="HZ57" s="171"/>
      <c r="IA57" s="171"/>
      <c r="IB57" s="171"/>
      <c r="IC57" s="171"/>
      <c r="ID57" s="171"/>
      <c r="IE57" s="171"/>
      <c r="IF57" s="171"/>
      <c r="IG57" s="171"/>
      <c r="IH57" s="171"/>
      <c r="II57" s="171"/>
      <c r="IJ57" s="171"/>
      <c r="IK57" s="171"/>
      <c r="IL57" s="171"/>
      <c r="IM57" s="171"/>
      <c r="IN57" s="171"/>
      <c r="IO57" s="171"/>
      <c r="IP57" s="171"/>
      <c r="IQ57" s="171"/>
      <c r="IR57" s="171"/>
      <c r="IS57" s="171"/>
      <c r="IT57" s="171"/>
      <c r="IU57" s="171"/>
      <c r="IV57" s="171"/>
      <c r="IW57" s="171"/>
      <c r="IX57" s="171"/>
      <c r="IY57" s="171"/>
      <c r="IZ57" s="171"/>
      <c r="JA57" s="171"/>
      <c r="JB57" s="171"/>
      <c r="JC57" s="171"/>
      <c r="JD57" s="171"/>
      <c r="JE57" s="171"/>
      <c r="JF57" s="171"/>
      <c r="JG57" s="171"/>
      <c r="JH57" s="171"/>
      <c r="JI57" s="171"/>
      <c r="JJ57" s="171"/>
      <c r="JK57" s="171"/>
      <c r="JL57" s="171"/>
      <c r="JM57" s="171"/>
      <c r="JN57" s="171"/>
      <c r="JO57" s="171"/>
      <c r="JP57" s="171"/>
      <c r="JQ57" s="171"/>
      <c r="JR57" s="171"/>
      <c r="JS57" s="171"/>
      <c r="JT57" s="171"/>
      <c r="JU57" s="171"/>
      <c r="JV57" s="171"/>
      <c r="JW57" s="171"/>
      <c r="JX57" s="171"/>
      <c r="JY57" s="171"/>
      <c r="JZ57" s="171"/>
      <c r="KA57" s="171"/>
      <c r="KB57" s="171"/>
      <c r="KC57" s="171"/>
      <c r="KD57" s="171"/>
      <c r="KE57" s="171"/>
      <c r="KF57" s="171"/>
      <c r="KG57" s="171"/>
      <c r="KH57" s="171"/>
      <c r="KI57" s="171"/>
      <c r="KJ57" s="171"/>
      <c r="KK57" s="171"/>
      <c r="KL57" s="171"/>
      <c r="KM57" s="171"/>
      <c r="KN57" s="171"/>
      <c r="KO57" s="171"/>
      <c r="KP57" s="171"/>
      <c r="KQ57" s="171"/>
      <c r="KR57" s="171"/>
      <c r="KS57" s="171"/>
      <c r="KT57" s="171"/>
      <c r="KU57" s="171"/>
      <c r="KV57" s="171"/>
      <c r="KW57" s="171"/>
      <c r="KX57" s="171"/>
      <c r="KY57" s="171"/>
      <c r="KZ57" s="171"/>
      <c r="LA57" s="171"/>
      <c r="LB57" s="171"/>
      <c r="LC57" s="171"/>
      <c r="LD57" s="171"/>
      <c r="LE57" s="171"/>
      <c r="LF57" s="171"/>
      <c r="LG57" s="171"/>
      <c r="LH57" s="171"/>
      <c r="LI57" s="171"/>
      <c r="LJ57" s="171"/>
      <c r="LK57" s="171"/>
      <c r="LL57" s="171"/>
      <c r="LM57" s="171"/>
      <c r="LN57" s="171"/>
      <c r="LO57" s="171"/>
      <c r="LP57" s="171"/>
      <c r="LQ57" s="171"/>
      <c r="LR57" s="171"/>
      <c r="LS57" s="171"/>
      <c r="LT57" s="171"/>
      <c r="LU57" s="171"/>
      <c r="LV57" s="171"/>
      <c r="LW57" s="171"/>
      <c r="LX57" s="171"/>
      <c r="LY57" s="171"/>
      <c r="LZ57" s="171"/>
      <c r="MA57" s="171"/>
      <c r="MB57" s="171"/>
      <c r="MC57" s="171"/>
      <c r="MD57" s="171"/>
      <c r="ME57" s="171"/>
      <c r="MF57" s="171"/>
      <c r="MG57" s="171"/>
      <c r="MH57" s="171"/>
      <c r="MI57" s="171"/>
      <c r="MJ57" s="171"/>
      <c r="MK57" s="171"/>
      <c r="ML57" s="171"/>
      <c r="MM57" s="171"/>
      <c r="MN57" s="171"/>
      <c r="MO57" s="171"/>
      <c r="MP57" s="171"/>
      <c r="MQ57" s="171"/>
      <c r="MR57" s="171"/>
      <c r="MS57" s="171"/>
      <c r="MT57" s="171"/>
      <c r="MU57" s="171"/>
      <c r="MV57" s="171"/>
      <c r="MW57" s="171"/>
      <c r="MX57" s="171"/>
      <c r="MY57" s="171"/>
      <c r="MZ57" s="171"/>
      <c r="NA57" s="171"/>
      <c r="NB57" s="171"/>
      <c r="NC57" s="171"/>
      <c r="ND57" s="171"/>
      <c r="NE57" s="171"/>
      <c r="NF57" s="171"/>
      <c r="NG57" s="171"/>
      <c r="NH57" s="171"/>
      <c r="NI57" s="171"/>
      <c r="NJ57" s="171"/>
      <c r="NK57" s="171"/>
      <c r="NL57" s="171"/>
      <c r="NM57" s="171"/>
      <c r="NN57" s="171"/>
      <c r="NO57" s="171"/>
      <c r="NP57" s="171"/>
      <c r="NQ57" s="171"/>
      <c r="NR57" s="171"/>
      <c r="NS57" s="171"/>
      <c r="NT57" s="171"/>
      <c r="NU57" s="171"/>
      <c r="NV57" s="171"/>
      <c r="NW57" s="171"/>
      <c r="NX57" s="171"/>
      <c r="NY57" s="171"/>
      <c r="NZ57" s="171"/>
      <c r="OA57" s="171"/>
      <c r="OB57" s="171"/>
      <c r="OC57" s="171"/>
      <c r="OD57" s="171"/>
      <c r="OE57" s="171"/>
      <c r="OF57" s="171"/>
      <c r="OG57" s="171"/>
      <c r="OH57" s="171"/>
      <c r="OI57" s="171"/>
      <c r="OJ57" s="171"/>
      <c r="OK57" s="171"/>
      <c r="OL57" s="171"/>
      <c r="OM57" s="171"/>
      <c r="ON57" s="171"/>
      <c r="OO57" s="171"/>
      <c r="OP57" s="171"/>
      <c r="OQ57" s="171"/>
      <c r="OR57" s="171"/>
      <c r="OS57" s="171"/>
      <c r="OT57" s="171"/>
      <c r="OU57" s="171"/>
      <c r="OV57" s="171"/>
      <c r="OW57" s="171"/>
      <c r="OX57" s="171"/>
      <c r="OY57" s="171"/>
      <c r="OZ57" s="171"/>
      <c r="PA57" s="171"/>
      <c r="PB57" s="171"/>
      <c r="PC57" s="171"/>
      <c r="PD57" s="171"/>
      <c r="PE57" s="171"/>
      <c r="PF57" s="171"/>
      <c r="PG57" s="171"/>
      <c r="PH57" s="171"/>
      <c r="PI57" s="171"/>
      <c r="PJ57" s="171"/>
      <c r="PK57" s="171"/>
      <c r="PL57" s="171"/>
      <c r="PM57" s="171"/>
      <c r="PN57" s="171"/>
      <c r="PO57" s="171"/>
      <c r="PP57" s="171"/>
      <c r="PQ57" s="171"/>
      <c r="PR57" s="171"/>
      <c r="PS57" s="171"/>
      <c r="PT57" s="171"/>
      <c r="PU57" s="171"/>
      <c r="PV57" s="171"/>
      <c r="PW57" s="171"/>
      <c r="PX57" s="171"/>
      <c r="PY57" s="171"/>
      <c r="PZ57" s="171"/>
      <c r="QA57" s="171"/>
      <c r="QB57" s="171"/>
      <c r="QC57" s="171"/>
      <c r="QD57" s="171"/>
      <c r="QE57" s="171"/>
      <c r="QF57" s="171"/>
      <c r="QG57" s="171"/>
      <c r="QH57" s="171"/>
      <c r="QI57" s="171"/>
      <c r="QJ57" s="171"/>
      <c r="QK57" s="171"/>
      <c r="QL57" s="171"/>
      <c r="QM57" s="171"/>
      <c r="QN57" s="171"/>
      <c r="QO57" s="171"/>
      <c r="QP57" s="171"/>
      <c r="QQ57" s="171"/>
      <c r="QR57" s="171"/>
      <c r="QS57" s="171"/>
      <c r="QT57" s="171"/>
      <c r="QU57" s="171"/>
      <c r="QV57" s="171"/>
      <c r="QW57" s="171"/>
      <c r="QX57" s="171"/>
      <c r="QY57" s="171"/>
      <c r="QZ57" s="171"/>
      <c r="RA57" s="171"/>
      <c r="RB57" s="171"/>
      <c r="RC57" s="171"/>
      <c r="RD57" s="171"/>
      <c r="RE57" s="171"/>
      <c r="RF57" s="171"/>
      <c r="RG57" s="171"/>
      <c r="RH57" s="171"/>
      <c r="RI57" s="171"/>
      <c r="RJ57" s="171"/>
      <c r="RK57" s="171"/>
      <c r="RL57" s="171"/>
      <c r="RM57" s="171"/>
      <c r="RN57" s="171"/>
      <c r="RO57" s="171"/>
      <c r="RP57" s="171"/>
      <c r="RQ57" s="171"/>
      <c r="RR57" s="171"/>
      <c r="RS57" s="171"/>
      <c r="RT57" s="171"/>
      <c r="RU57" s="171"/>
      <c r="RV57" s="171"/>
      <c r="RW57" s="171"/>
      <c r="RX57" s="171"/>
      <c r="RY57" s="171"/>
      <c r="RZ57" s="171"/>
      <c r="SA57" s="171"/>
      <c r="SB57" s="171"/>
      <c r="SC57" s="171"/>
      <c r="SD57" s="171"/>
      <c r="SE57" s="171"/>
      <c r="SF57" s="171"/>
      <c r="SG57" s="171"/>
      <c r="SH57" s="171"/>
      <c r="SI57" s="171"/>
      <c r="SJ57" s="171"/>
      <c r="SK57" s="171"/>
      <c r="SL57" s="171"/>
      <c r="SM57" s="171"/>
      <c r="SN57" s="171"/>
      <c r="SO57" s="171"/>
      <c r="SP57" s="171"/>
      <c r="SQ57" s="171"/>
      <c r="SR57" s="171"/>
      <c r="SS57" s="171"/>
      <c r="ST57" s="171"/>
      <c r="SU57" s="171"/>
      <c r="SV57" s="171"/>
      <c r="SW57" s="171"/>
      <c r="SX57" s="171"/>
      <c r="SY57" s="171"/>
      <c r="SZ57" s="171"/>
      <c r="TA57" s="171"/>
      <c r="TB57" s="171"/>
      <c r="TC57" s="171"/>
      <c r="TD57" s="171"/>
      <c r="TE57" s="171"/>
      <c r="TF57" s="171"/>
      <c r="TG57" s="171"/>
      <c r="TH57" s="171"/>
      <c r="TI57" s="171"/>
      <c r="TJ57" s="171"/>
      <c r="TK57" s="171"/>
      <c r="TL57" s="171"/>
      <c r="TM57" s="171"/>
      <c r="TN57" s="171"/>
      <c r="TO57" s="171"/>
      <c r="TP57" s="171"/>
      <c r="TQ57" s="171"/>
      <c r="TR57" s="171"/>
      <c r="TS57" s="171"/>
      <c r="TT57" s="171"/>
      <c r="TU57" s="171"/>
      <c r="TV57" s="171"/>
      <c r="TW57" s="171"/>
      <c r="TX57" s="171"/>
      <c r="TY57" s="171"/>
      <c r="TZ57" s="171"/>
      <c r="UA57" s="171"/>
      <c r="UB57" s="171"/>
      <c r="UC57" s="171"/>
      <c r="UD57" s="171"/>
      <c r="UE57" s="171"/>
      <c r="UF57" s="171"/>
      <c r="UG57" s="171"/>
      <c r="UH57" s="171"/>
      <c r="UI57" s="171"/>
      <c r="UJ57" s="171"/>
      <c r="UK57" s="171"/>
      <c r="UL57" s="171"/>
      <c r="UM57" s="171"/>
      <c r="UN57" s="171"/>
      <c r="UO57" s="171"/>
      <c r="UP57" s="171"/>
      <c r="UQ57" s="171"/>
      <c r="UR57" s="171"/>
      <c r="US57" s="171"/>
      <c r="UT57" s="171"/>
      <c r="UU57" s="171"/>
      <c r="UV57" s="171"/>
      <c r="UW57" s="171"/>
      <c r="UX57" s="171"/>
      <c r="UY57" s="171"/>
      <c r="UZ57" s="171"/>
      <c r="VA57" s="171"/>
      <c r="VB57" s="171"/>
      <c r="VC57" s="171"/>
      <c r="VD57" s="171"/>
      <c r="VE57" s="171"/>
      <c r="VF57" s="171"/>
      <c r="VG57" s="171"/>
      <c r="VH57" s="171"/>
      <c r="VI57" s="171"/>
      <c r="VJ57" s="171"/>
      <c r="VK57" s="171"/>
      <c r="VL57" s="171"/>
      <c r="VM57" s="171"/>
      <c r="VN57" s="171"/>
      <c r="VO57" s="171"/>
      <c r="VP57" s="171"/>
      <c r="VQ57" s="171"/>
      <c r="VR57" s="171"/>
      <c r="VS57" s="171"/>
      <c r="VT57" s="171"/>
      <c r="VU57" s="171"/>
      <c r="VV57" s="171"/>
      <c r="VW57" s="171"/>
      <c r="VX57" s="171"/>
      <c r="VY57" s="171"/>
      <c r="VZ57" s="171"/>
      <c r="WA57" s="171"/>
      <c r="WB57" s="171"/>
      <c r="WC57" s="171"/>
      <c r="WD57" s="171"/>
      <c r="WE57" s="171"/>
      <c r="WF57" s="171"/>
      <c r="WG57" s="171"/>
      <c r="WH57" s="171"/>
      <c r="WI57" s="171"/>
      <c r="WJ57" s="171"/>
      <c r="WK57" s="171"/>
      <c r="WL57" s="171"/>
      <c r="WM57" s="171"/>
      <c r="WN57" s="171"/>
      <c r="WO57" s="171"/>
      <c r="WP57" s="171"/>
      <c r="WQ57" s="171"/>
      <c r="WR57" s="171"/>
      <c r="WS57" s="171"/>
      <c r="WT57" s="171"/>
      <c r="WU57" s="171"/>
      <c r="WV57" s="171"/>
      <c r="WW57" s="171"/>
      <c r="WX57" s="171"/>
      <c r="WY57" s="171"/>
      <c r="WZ57" s="171"/>
      <c r="XA57" s="171"/>
      <c r="XB57" s="171"/>
      <c r="XC57" s="171"/>
      <c r="XD57" s="171"/>
      <c r="XE57" s="171"/>
      <c r="XF57" s="171"/>
      <c r="XG57" s="171"/>
      <c r="XH57" s="171"/>
      <c r="XI57" s="171"/>
      <c r="XJ57" s="171"/>
      <c r="XK57" s="171"/>
      <c r="XL57" s="171"/>
      <c r="XM57" s="171"/>
      <c r="XN57" s="171"/>
      <c r="XO57" s="171"/>
      <c r="XP57" s="171"/>
      <c r="XQ57" s="171"/>
      <c r="XR57" s="171"/>
      <c r="XS57" s="171"/>
      <c r="XT57" s="171"/>
      <c r="XU57" s="171"/>
      <c r="XV57" s="171"/>
      <c r="XW57" s="171"/>
      <c r="XX57" s="171"/>
      <c r="XY57" s="171"/>
      <c r="XZ57" s="171"/>
      <c r="YA57" s="171"/>
      <c r="YB57" s="171"/>
      <c r="YC57" s="171"/>
      <c r="YD57" s="171"/>
      <c r="YE57" s="171"/>
      <c r="YF57" s="171"/>
      <c r="YG57" s="171"/>
      <c r="YH57" s="171"/>
      <c r="YI57" s="171"/>
      <c r="YJ57" s="171"/>
      <c r="YK57" s="171"/>
      <c r="YL57" s="171"/>
      <c r="YM57" s="171"/>
      <c r="YN57" s="171"/>
      <c r="YO57" s="171"/>
      <c r="YP57" s="171"/>
      <c r="YQ57" s="171"/>
      <c r="YR57" s="171"/>
      <c r="YS57" s="171"/>
      <c r="YT57" s="171"/>
      <c r="YU57" s="171"/>
      <c r="YV57" s="171"/>
      <c r="YW57" s="171"/>
      <c r="YX57" s="171"/>
      <c r="YY57" s="171"/>
      <c r="YZ57" s="171"/>
      <c r="ZA57" s="171"/>
      <c r="ZB57" s="171"/>
      <c r="ZC57" s="171"/>
      <c r="ZD57" s="171"/>
      <c r="ZE57" s="171"/>
      <c r="ZF57" s="171"/>
      <c r="ZG57" s="171"/>
      <c r="ZH57" s="171"/>
      <c r="ZI57" s="171"/>
      <c r="ZJ57" s="171"/>
      <c r="ZK57" s="171"/>
      <c r="ZL57" s="171"/>
      <c r="ZM57" s="171"/>
      <c r="ZN57" s="171"/>
      <c r="ZO57" s="171"/>
      <c r="ZP57" s="171"/>
      <c r="ZQ57" s="171"/>
      <c r="ZR57" s="171"/>
      <c r="ZS57" s="171"/>
      <c r="ZT57" s="171"/>
      <c r="ZU57" s="171"/>
      <c r="ZV57" s="171"/>
      <c r="ZW57" s="171"/>
      <c r="ZX57" s="171"/>
      <c r="ZY57" s="171"/>
      <c r="ZZ57" s="171"/>
      <c r="AAA57" s="171"/>
      <c r="AAB57" s="171"/>
      <c r="AAC57" s="171"/>
      <c r="AAD57" s="171"/>
      <c r="AAE57" s="171"/>
      <c r="AAF57" s="171"/>
      <c r="AAG57" s="171"/>
      <c r="AAH57" s="171"/>
      <c r="AAI57" s="171"/>
      <c r="AAJ57" s="171"/>
      <c r="AAK57" s="171"/>
      <c r="AAL57" s="171"/>
      <c r="AAM57" s="171"/>
      <c r="AAN57" s="171"/>
      <c r="AAO57" s="171"/>
      <c r="AAP57" s="171"/>
      <c r="AAQ57" s="171"/>
      <c r="AAR57" s="171"/>
      <c r="AAS57" s="171"/>
      <c r="AAT57" s="171"/>
      <c r="AAU57" s="171"/>
      <c r="AAV57" s="171"/>
      <c r="AAW57" s="171"/>
      <c r="AAX57" s="171"/>
      <c r="AAY57" s="171"/>
      <c r="AAZ57" s="171"/>
      <c r="ABA57" s="171"/>
      <c r="ABB57" s="171"/>
      <c r="ABC57" s="171"/>
      <c r="ABD57" s="171"/>
      <c r="ABE57" s="171"/>
      <c r="ABF57" s="171"/>
      <c r="ABG57" s="171"/>
      <c r="ABH57" s="171"/>
      <c r="ABI57" s="171"/>
      <c r="ABJ57" s="171"/>
      <c r="ABK57" s="171"/>
      <c r="ABL57" s="171"/>
      <c r="ABM57" s="171"/>
      <c r="ABN57" s="171"/>
      <c r="ABO57" s="171"/>
      <c r="ABP57" s="171"/>
      <c r="ABQ57" s="171"/>
      <c r="ABR57" s="171"/>
      <c r="ABS57" s="171"/>
      <c r="ABT57" s="171"/>
      <c r="ABU57" s="171"/>
      <c r="ABV57" s="171"/>
      <c r="ABW57" s="171"/>
      <c r="ABX57" s="171"/>
      <c r="ABY57" s="171"/>
      <c r="ABZ57" s="171"/>
      <c r="ACA57" s="171"/>
      <c r="ACB57" s="171"/>
      <c r="ACC57" s="171"/>
      <c r="ACD57" s="171"/>
      <c r="ACE57" s="171"/>
      <c r="ACF57" s="171"/>
      <c r="ACG57" s="171"/>
      <c r="ACH57" s="171"/>
      <c r="ACI57" s="171"/>
      <c r="ACJ57" s="171"/>
      <c r="ACK57" s="171"/>
      <c r="ACL57" s="171"/>
      <c r="ACM57" s="171"/>
      <c r="ACN57" s="171"/>
      <c r="ACO57" s="171"/>
      <c r="ACP57" s="171"/>
      <c r="ACQ57" s="171"/>
      <c r="ACR57" s="171"/>
      <c r="ACS57" s="171"/>
      <c r="ACT57" s="171"/>
      <c r="ACU57" s="171"/>
      <c r="ACV57" s="171"/>
      <c r="ACW57" s="171"/>
      <c r="ACX57" s="171"/>
      <c r="ACY57" s="171"/>
      <c r="ACZ57" s="171"/>
      <c r="ADA57" s="171"/>
      <c r="ADB57" s="171"/>
      <c r="ADC57" s="171"/>
      <c r="ADD57" s="171"/>
      <c r="ADE57" s="171"/>
      <c r="ADF57" s="171"/>
      <c r="ADG57" s="171"/>
      <c r="ADH57" s="171"/>
      <c r="ADI57" s="171"/>
      <c r="ADJ57" s="171"/>
      <c r="ADK57" s="171"/>
      <c r="ADL57" s="171"/>
      <c r="ADM57" s="171"/>
      <c r="ADN57" s="171"/>
      <c r="ADO57" s="171"/>
      <c r="ADP57" s="171"/>
      <c r="ADQ57" s="171"/>
      <c r="ADR57" s="171"/>
      <c r="ADS57" s="171"/>
      <c r="ADT57" s="171"/>
      <c r="ADU57" s="171"/>
      <c r="ADV57" s="171"/>
      <c r="ADW57" s="171"/>
      <c r="ADX57" s="171"/>
      <c r="ADY57" s="171"/>
      <c r="ADZ57" s="171"/>
      <c r="AEA57" s="171"/>
      <c r="AEB57" s="171"/>
      <c r="AEC57" s="171"/>
      <c r="AED57" s="171"/>
      <c r="AEE57" s="171"/>
      <c r="AEF57" s="171"/>
      <c r="AEG57" s="171"/>
      <c r="AEH57" s="171"/>
      <c r="AEI57" s="171"/>
      <c r="AEJ57" s="171"/>
      <c r="AEK57" s="171"/>
      <c r="AEL57" s="171"/>
      <c r="AEM57" s="171"/>
      <c r="AEN57" s="171"/>
      <c r="AEO57" s="171"/>
      <c r="AEP57" s="171"/>
      <c r="AEQ57" s="171"/>
      <c r="AER57" s="171"/>
      <c r="AES57" s="171"/>
      <c r="AET57" s="171"/>
      <c r="AEU57" s="171"/>
      <c r="AEV57" s="171"/>
      <c r="AEW57" s="171"/>
      <c r="AEX57" s="171"/>
      <c r="AEY57" s="171"/>
      <c r="AEZ57" s="171"/>
      <c r="AFA57" s="171"/>
      <c r="AFB57" s="171"/>
      <c r="AFC57" s="171"/>
      <c r="AFD57" s="171"/>
      <c r="AFE57" s="171"/>
      <c r="AFF57" s="171"/>
      <c r="AFG57" s="171"/>
      <c r="AFH57" s="171"/>
      <c r="AFI57" s="171"/>
      <c r="AFJ57" s="171"/>
      <c r="AFK57" s="171"/>
      <c r="AFL57" s="171"/>
      <c r="AFM57" s="171"/>
      <c r="AFN57" s="171"/>
      <c r="AFO57" s="171"/>
      <c r="AFP57" s="171"/>
      <c r="AFQ57" s="171"/>
      <c r="AFR57" s="171"/>
      <c r="AFS57" s="171"/>
      <c r="AFT57" s="171"/>
      <c r="AFU57" s="171"/>
      <c r="AFV57" s="171"/>
      <c r="AFW57" s="171"/>
      <c r="AFX57" s="171"/>
      <c r="AFY57" s="171"/>
      <c r="AFZ57" s="171"/>
      <c r="AGA57" s="171"/>
      <c r="AGB57" s="171"/>
      <c r="AGC57" s="171"/>
      <c r="AGD57" s="171"/>
      <c r="AGE57" s="171"/>
      <c r="AGF57" s="171"/>
      <c r="AGG57" s="171"/>
      <c r="AGH57" s="171"/>
      <c r="AGI57" s="171"/>
      <c r="AGJ57" s="171"/>
      <c r="AGK57" s="171"/>
      <c r="AGL57" s="171"/>
      <c r="AGM57" s="171"/>
      <c r="AGN57" s="171"/>
      <c r="AGO57" s="171"/>
      <c r="AGP57" s="171"/>
      <c r="AGQ57" s="171"/>
      <c r="AGR57" s="171"/>
      <c r="AGS57" s="171"/>
      <c r="AGT57" s="171"/>
      <c r="AGU57" s="171"/>
      <c r="AGV57" s="171"/>
      <c r="AGW57" s="171"/>
      <c r="AGX57" s="171"/>
      <c r="AGY57" s="171"/>
      <c r="AGZ57" s="171"/>
      <c r="AHA57" s="171"/>
      <c r="AHB57" s="171"/>
      <c r="AHC57" s="171"/>
      <c r="AHD57" s="171"/>
      <c r="AHE57" s="171"/>
      <c r="AHF57" s="171"/>
      <c r="AHG57" s="171"/>
      <c r="AHH57" s="171"/>
      <c r="AHI57" s="171"/>
      <c r="AHJ57" s="171"/>
      <c r="AHK57" s="171"/>
      <c r="AHL57" s="171"/>
      <c r="AHM57" s="171"/>
      <c r="AHN57" s="171"/>
      <c r="AHO57" s="171"/>
      <c r="AHP57" s="171"/>
      <c r="AHQ57" s="171"/>
      <c r="AHR57" s="171"/>
      <c r="AHS57" s="171"/>
      <c r="AHT57" s="171"/>
      <c r="AHU57" s="171"/>
      <c r="AHV57" s="171"/>
      <c r="AHW57" s="171"/>
      <c r="AHX57" s="171"/>
      <c r="AHY57" s="171"/>
      <c r="AHZ57" s="171"/>
      <c r="AIA57" s="171"/>
      <c r="AIB57" s="171"/>
      <c r="AIC57" s="171"/>
      <c r="AID57" s="171"/>
      <c r="AIE57" s="171"/>
      <c r="AIF57" s="171"/>
      <c r="AIG57" s="171"/>
      <c r="AIH57" s="171"/>
      <c r="AII57" s="171"/>
      <c r="AIJ57" s="171"/>
      <c r="AIK57" s="171"/>
      <c r="AIL57" s="171"/>
      <c r="AIM57" s="171"/>
      <c r="AIN57" s="171"/>
      <c r="AIO57" s="171"/>
      <c r="AIP57" s="171"/>
      <c r="AIQ57" s="171"/>
      <c r="AIR57" s="171"/>
      <c r="AIS57" s="171"/>
      <c r="AIT57" s="171"/>
      <c r="AIU57" s="171"/>
      <c r="AIV57" s="171"/>
      <c r="AIW57" s="171"/>
      <c r="AIX57" s="171"/>
      <c r="AIY57" s="171"/>
      <c r="AIZ57" s="171"/>
      <c r="AJA57" s="171"/>
      <c r="AJB57" s="171"/>
      <c r="AJC57" s="171"/>
      <c r="AJD57" s="171"/>
      <c r="AJE57" s="171"/>
      <c r="AJF57" s="171"/>
      <c r="AJG57" s="171"/>
      <c r="AJH57" s="171"/>
      <c r="AJI57" s="171"/>
      <c r="AJJ57" s="171"/>
      <c r="AJK57" s="171"/>
      <c r="AJL57" s="171"/>
      <c r="AJM57" s="171"/>
      <c r="AJN57" s="171"/>
      <c r="AJO57" s="171"/>
      <c r="AJP57" s="171"/>
      <c r="AJQ57" s="171"/>
      <c r="AJR57" s="171"/>
      <c r="AJS57" s="171"/>
      <c r="AJT57" s="171"/>
      <c r="AJU57" s="171"/>
      <c r="AJV57" s="171"/>
      <c r="AJW57" s="171"/>
      <c r="AJX57" s="171"/>
      <c r="AJY57" s="171"/>
      <c r="AJZ57" s="171"/>
      <c r="AKA57" s="171"/>
      <c r="AKB57" s="171"/>
      <c r="AKC57" s="171"/>
      <c r="AKD57" s="171"/>
      <c r="AKE57" s="171"/>
      <c r="AKF57" s="171"/>
      <c r="AKG57" s="171"/>
      <c r="AKH57" s="171"/>
      <c r="AKI57" s="171"/>
      <c r="AKJ57" s="171"/>
      <c r="AKK57" s="171"/>
      <c r="AKL57" s="171"/>
      <c r="AKM57" s="171"/>
      <c r="AKN57" s="171"/>
      <c r="AKO57" s="171"/>
      <c r="AKP57" s="171"/>
      <c r="AKQ57" s="171"/>
      <c r="AKR57" s="171"/>
      <c r="AKS57" s="171"/>
      <c r="AKT57" s="171"/>
      <c r="AKU57" s="171"/>
      <c r="AKV57" s="171"/>
      <c r="AKW57" s="171"/>
      <c r="AKX57" s="171"/>
      <c r="AKY57" s="171"/>
      <c r="AKZ57" s="171"/>
      <c r="ALA57" s="171"/>
      <c r="ALB57" s="171"/>
      <c r="ALC57" s="171"/>
      <c r="ALD57" s="171"/>
      <c r="ALE57" s="171"/>
      <c r="ALF57" s="171"/>
      <c r="ALG57" s="171"/>
      <c r="ALH57" s="171"/>
      <c r="ALI57" s="171"/>
      <c r="ALJ57" s="171"/>
      <c r="ALK57" s="171"/>
      <c r="ALL57" s="171"/>
      <c r="ALM57" s="171"/>
      <c r="ALN57" s="171"/>
      <c r="ALO57" s="171"/>
      <c r="ALP57" s="171"/>
      <c r="ALQ57" s="171"/>
      <c r="ALR57" s="171"/>
    </row>
    <row r="58" spans="1:1006">
      <c r="A58" s="5"/>
      <c r="B58" s="5"/>
      <c r="C58" s="5"/>
      <c r="D58" s="5"/>
      <c r="E58" s="5"/>
      <c r="F58" s="5"/>
      <c r="G58" s="5"/>
      <c r="H58" s="5"/>
      <c r="BM58" s="171"/>
      <c r="BN58" s="171"/>
      <c r="BO58" s="171"/>
      <c r="BP58" s="171"/>
      <c r="BQ58" s="171"/>
      <c r="BR58" s="171"/>
      <c r="BS58" s="171"/>
      <c r="BT58" s="171"/>
      <c r="BU58" s="171"/>
      <c r="BV58" s="171"/>
      <c r="BW58" s="171"/>
      <c r="BX58" s="171"/>
      <c r="BY58" s="171"/>
      <c r="BZ58" s="171"/>
      <c r="CA58" s="171"/>
      <c r="CB58" s="171"/>
      <c r="CC58" s="171"/>
      <c r="CD58" s="171"/>
      <c r="CE58" s="171"/>
      <c r="CF58" s="171"/>
      <c r="CG58" s="171"/>
      <c r="CH58" s="171"/>
      <c r="CI58" s="171"/>
      <c r="CJ58" s="171"/>
      <c r="CK58" s="171"/>
      <c r="CL58" s="171"/>
      <c r="CM58" s="171"/>
      <c r="CN58" s="171"/>
      <c r="CO58" s="171"/>
      <c r="CP58" s="171"/>
      <c r="CQ58" s="171"/>
      <c r="CR58" s="171"/>
      <c r="CS58" s="171"/>
      <c r="CT58" s="171"/>
      <c r="CU58" s="171"/>
      <c r="CV58" s="171"/>
      <c r="CW58" s="171"/>
      <c r="CX58" s="171"/>
      <c r="CY58" s="171"/>
      <c r="CZ58" s="171"/>
      <c r="DA58" s="171"/>
      <c r="DB58" s="171"/>
      <c r="DC58" s="171"/>
      <c r="DD58" s="171"/>
      <c r="DE58" s="171"/>
      <c r="DF58" s="171"/>
      <c r="DG58" s="171"/>
      <c r="DH58" s="171"/>
      <c r="DI58" s="171"/>
      <c r="DJ58" s="171"/>
      <c r="DK58" s="171"/>
      <c r="DL58" s="171"/>
      <c r="DM58" s="171"/>
      <c r="DN58" s="171"/>
      <c r="DO58" s="171"/>
      <c r="DP58" s="171"/>
      <c r="DQ58" s="171"/>
      <c r="DR58" s="171"/>
      <c r="DS58" s="171"/>
      <c r="DT58" s="171"/>
      <c r="DU58" s="171"/>
      <c r="DV58" s="171"/>
      <c r="DW58" s="171"/>
      <c r="DX58" s="171"/>
      <c r="DY58" s="171"/>
      <c r="DZ58" s="171"/>
      <c r="EA58" s="171"/>
      <c r="EB58" s="171"/>
      <c r="EC58" s="171"/>
      <c r="ED58" s="171"/>
      <c r="EE58" s="171"/>
      <c r="EF58" s="171"/>
      <c r="EG58" s="171"/>
      <c r="EH58" s="171"/>
      <c r="EI58" s="171"/>
      <c r="EJ58" s="171"/>
      <c r="EK58" s="171"/>
      <c r="EL58" s="171"/>
      <c r="EM58" s="171"/>
      <c r="EN58" s="171"/>
      <c r="EO58" s="171"/>
      <c r="EP58" s="171"/>
      <c r="EQ58" s="171"/>
      <c r="ER58" s="171"/>
      <c r="ES58" s="171"/>
      <c r="ET58" s="171"/>
      <c r="EU58" s="171"/>
      <c r="EV58" s="171"/>
      <c r="EW58" s="171"/>
      <c r="EX58" s="171"/>
      <c r="EY58" s="171"/>
      <c r="EZ58" s="171"/>
      <c r="FA58" s="171"/>
      <c r="FB58" s="171"/>
      <c r="FC58" s="171"/>
      <c r="FD58" s="171"/>
      <c r="FE58" s="171"/>
      <c r="FF58" s="171"/>
      <c r="FG58" s="171"/>
      <c r="FH58" s="171"/>
      <c r="FI58" s="171"/>
      <c r="FJ58" s="171"/>
      <c r="FK58" s="171"/>
      <c r="FL58" s="171"/>
      <c r="FM58" s="171"/>
      <c r="FN58" s="171"/>
      <c r="FO58" s="171"/>
      <c r="FP58" s="171"/>
      <c r="FQ58" s="171"/>
      <c r="FR58" s="171"/>
      <c r="FS58" s="171"/>
      <c r="FT58" s="171"/>
      <c r="FU58" s="171"/>
      <c r="FV58" s="171"/>
      <c r="FW58" s="171"/>
      <c r="FX58" s="171"/>
      <c r="FY58" s="171"/>
      <c r="FZ58" s="171"/>
      <c r="GA58" s="171"/>
      <c r="GB58" s="171"/>
      <c r="GC58" s="171"/>
      <c r="GD58" s="171"/>
      <c r="GE58" s="171"/>
      <c r="GF58" s="171"/>
      <c r="GG58" s="171"/>
      <c r="GH58" s="171"/>
      <c r="GI58" s="171"/>
      <c r="GJ58" s="171"/>
      <c r="GK58" s="171"/>
      <c r="GL58" s="171"/>
      <c r="GM58" s="171"/>
      <c r="GN58" s="171"/>
      <c r="GO58" s="171"/>
      <c r="GP58" s="171"/>
      <c r="GQ58" s="171"/>
      <c r="GR58" s="171"/>
      <c r="GS58" s="171"/>
      <c r="GT58" s="171"/>
      <c r="GU58" s="171"/>
      <c r="GV58" s="171"/>
      <c r="GW58" s="171"/>
      <c r="GX58" s="171"/>
      <c r="GY58" s="171"/>
      <c r="GZ58" s="171"/>
      <c r="HA58" s="171"/>
      <c r="HB58" s="171"/>
      <c r="HC58" s="171"/>
      <c r="HD58" s="171"/>
      <c r="HE58" s="171"/>
      <c r="HF58" s="171"/>
      <c r="HG58" s="171"/>
      <c r="HH58" s="171"/>
      <c r="HI58" s="171"/>
      <c r="HJ58" s="171"/>
      <c r="HK58" s="171"/>
      <c r="HL58" s="171"/>
      <c r="HM58" s="171"/>
      <c r="HN58" s="171"/>
      <c r="HO58" s="171"/>
      <c r="HP58" s="171"/>
      <c r="HQ58" s="171"/>
      <c r="HR58" s="171"/>
      <c r="HS58" s="171"/>
      <c r="HT58" s="171"/>
      <c r="HU58" s="171"/>
      <c r="HV58" s="171"/>
      <c r="HW58" s="171"/>
      <c r="HX58" s="171"/>
      <c r="HY58" s="171"/>
      <c r="HZ58" s="171"/>
      <c r="IA58" s="171"/>
      <c r="IB58" s="171"/>
      <c r="IC58" s="171"/>
      <c r="ID58" s="171"/>
      <c r="IE58" s="171"/>
      <c r="IF58" s="171"/>
      <c r="IG58" s="171"/>
      <c r="IH58" s="171"/>
      <c r="II58" s="171"/>
      <c r="IJ58" s="171"/>
      <c r="IK58" s="171"/>
      <c r="IL58" s="171"/>
      <c r="IM58" s="171"/>
      <c r="IN58" s="171"/>
      <c r="IO58" s="171"/>
      <c r="IP58" s="171"/>
      <c r="IQ58" s="171"/>
      <c r="IR58" s="171"/>
      <c r="IS58" s="171"/>
      <c r="IT58" s="171"/>
      <c r="IU58" s="171"/>
      <c r="IV58" s="171"/>
      <c r="IW58" s="171"/>
      <c r="IX58" s="171"/>
      <c r="IY58" s="171"/>
      <c r="IZ58" s="171"/>
      <c r="JA58" s="171"/>
      <c r="JB58" s="171"/>
      <c r="JC58" s="171"/>
      <c r="JD58" s="171"/>
      <c r="JE58" s="171"/>
      <c r="JF58" s="171"/>
      <c r="JG58" s="171"/>
      <c r="JH58" s="171"/>
      <c r="JI58" s="171"/>
      <c r="JJ58" s="171"/>
      <c r="JK58" s="171"/>
      <c r="JL58" s="171"/>
      <c r="JM58" s="171"/>
      <c r="JN58" s="171"/>
      <c r="JO58" s="171"/>
      <c r="JP58" s="171"/>
      <c r="JQ58" s="171"/>
      <c r="JR58" s="171"/>
      <c r="JS58" s="171"/>
      <c r="JT58" s="171"/>
      <c r="JU58" s="171"/>
      <c r="JV58" s="171"/>
      <c r="JW58" s="171"/>
      <c r="JX58" s="171"/>
      <c r="JY58" s="171"/>
      <c r="JZ58" s="171"/>
      <c r="KA58" s="171"/>
      <c r="KB58" s="171"/>
      <c r="KC58" s="171"/>
      <c r="KD58" s="171"/>
      <c r="KE58" s="171"/>
      <c r="KF58" s="171"/>
      <c r="KG58" s="171"/>
      <c r="KH58" s="171"/>
      <c r="KI58" s="171"/>
      <c r="KJ58" s="171"/>
      <c r="KK58" s="171"/>
      <c r="KL58" s="171"/>
      <c r="KM58" s="171"/>
      <c r="KN58" s="171"/>
      <c r="KO58" s="171"/>
      <c r="KP58" s="171"/>
      <c r="KQ58" s="171"/>
      <c r="KR58" s="171"/>
      <c r="KS58" s="171"/>
      <c r="KT58" s="171"/>
      <c r="KU58" s="171"/>
      <c r="KV58" s="171"/>
      <c r="KW58" s="171"/>
      <c r="KX58" s="171"/>
      <c r="KY58" s="171"/>
      <c r="KZ58" s="171"/>
      <c r="LA58" s="171"/>
      <c r="LB58" s="171"/>
      <c r="LC58" s="171"/>
      <c r="LD58" s="171"/>
      <c r="LE58" s="171"/>
      <c r="LF58" s="171"/>
      <c r="LG58" s="171"/>
      <c r="LH58" s="171"/>
      <c r="LI58" s="171"/>
      <c r="LJ58" s="171"/>
      <c r="LK58" s="171"/>
      <c r="LL58" s="171"/>
      <c r="LM58" s="171"/>
      <c r="LN58" s="171"/>
      <c r="LO58" s="171"/>
      <c r="LP58" s="171"/>
      <c r="LQ58" s="171"/>
      <c r="LR58" s="171"/>
      <c r="LS58" s="171"/>
      <c r="LT58" s="171"/>
      <c r="LU58" s="171"/>
      <c r="LV58" s="171"/>
      <c r="LW58" s="171"/>
      <c r="LX58" s="171"/>
      <c r="LY58" s="171"/>
      <c r="LZ58" s="171"/>
      <c r="MA58" s="171"/>
      <c r="MB58" s="171"/>
      <c r="MC58" s="171"/>
      <c r="MD58" s="171"/>
      <c r="ME58" s="171"/>
      <c r="MF58" s="171"/>
      <c r="MG58" s="171"/>
      <c r="MH58" s="171"/>
      <c r="MI58" s="171"/>
      <c r="MJ58" s="171"/>
      <c r="MK58" s="171"/>
      <c r="ML58" s="171"/>
      <c r="MM58" s="171"/>
      <c r="MN58" s="171"/>
      <c r="MO58" s="171"/>
      <c r="MP58" s="171"/>
      <c r="MQ58" s="171"/>
      <c r="MR58" s="171"/>
      <c r="MS58" s="171"/>
      <c r="MT58" s="171"/>
      <c r="MU58" s="171"/>
      <c r="MV58" s="171"/>
      <c r="MW58" s="171"/>
      <c r="MX58" s="171"/>
      <c r="MY58" s="171"/>
      <c r="MZ58" s="171"/>
      <c r="NA58" s="171"/>
      <c r="NB58" s="171"/>
      <c r="NC58" s="171"/>
      <c r="ND58" s="171"/>
      <c r="NE58" s="171"/>
      <c r="NF58" s="171"/>
      <c r="NG58" s="171"/>
      <c r="NH58" s="171"/>
      <c r="NI58" s="171"/>
      <c r="NJ58" s="171"/>
      <c r="NK58" s="171"/>
      <c r="NL58" s="171"/>
      <c r="NM58" s="171"/>
      <c r="NN58" s="171"/>
      <c r="NO58" s="171"/>
      <c r="NP58" s="171"/>
      <c r="NQ58" s="171"/>
      <c r="NR58" s="171"/>
      <c r="NS58" s="171"/>
      <c r="NT58" s="171"/>
      <c r="NU58" s="171"/>
      <c r="NV58" s="171"/>
      <c r="NW58" s="171"/>
      <c r="NX58" s="171"/>
      <c r="NY58" s="171"/>
      <c r="NZ58" s="171"/>
      <c r="OA58" s="171"/>
      <c r="OB58" s="171"/>
      <c r="OC58" s="171"/>
      <c r="OD58" s="171"/>
      <c r="OE58" s="171"/>
      <c r="OF58" s="171"/>
      <c r="OG58" s="171"/>
      <c r="OH58" s="171"/>
      <c r="OI58" s="171"/>
      <c r="OJ58" s="171"/>
      <c r="OK58" s="171"/>
      <c r="OL58" s="171"/>
      <c r="OM58" s="171"/>
      <c r="ON58" s="171"/>
      <c r="OO58" s="171"/>
      <c r="OP58" s="171"/>
      <c r="OQ58" s="171"/>
      <c r="OR58" s="171"/>
      <c r="OS58" s="171"/>
      <c r="OT58" s="171"/>
      <c r="OU58" s="171"/>
      <c r="OV58" s="171"/>
      <c r="OW58" s="171"/>
      <c r="OX58" s="171"/>
      <c r="OY58" s="171"/>
      <c r="OZ58" s="171"/>
      <c r="PA58" s="171"/>
      <c r="PB58" s="171"/>
      <c r="PC58" s="171"/>
      <c r="PD58" s="171"/>
      <c r="PE58" s="171"/>
      <c r="PF58" s="171"/>
      <c r="PG58" s="171"/>
      <c r="PH58" s="171"/>
      <c r="PI58" s="171"/>
      <c r="PJ58" s="171"/>
      <c r="PK58" s="171"/>
      <c r="PL58" s="171"/>
      <c r="PM58" s="171"/>
      <c r="PN58" s="171"/>
      <c r="PO58" s="171"/>
      <c r="PP58" s="171"/>
      <c r="PQ58" s="171"/>
      <c r="PR58" s="171"/>
      <c r="PS58" s="171"/>
      <c r="PT58" s="171"/>
      <c r="PU58" s="171"/>
      <c r="PV58" s="171"/>
      <c r="PW58" s="171"/>
      <c r="PX58" s="171"/>
      <c r="PY58" s="171"/>
      <c r="PZ58" s="171"/>
      <c r="QA58" s="171"/>
      <c r="QB58" s="171"/>
      <c r="QC58" s="171"/>
      <c r="QD58" s="171"/>
      <c r="QE58" s="171"/>
      <c r="QF58" s="171"/>
      <c r="QG58" s="171"/>
      <c r="QH58" s="171"/>
      <c r="QI58" s="171"/>
      <c r="QJ58" s="171"/>
      <c r="QK58" s="171"/>
      <c r="QL58" s="171"/>
      <c r="QM58" s="171"/>
      <c r="QN58" s="171"/>
      <c r="QO58" s="171"/>
      <c r="QP58" s="171"/>
      <c r="QQ58" s="171"/>
      <c r="QR58" s="171"/>
      <c r="QS58" s="171"/>
      <c r="QT58" s="171"/>
      <c r="QU58" s="171"/>
      <c r="QV58" s="171"/>
      <c r="QW58" s="171"/>
      <c r="QX58" s="171"/>
      <c r="QY58" s="171"/>
      <c r="QZ58" s="171"/>
      <c r="RA58" s="171"/>
      <c r="RB58" s="171"/>
      <c r="RC58" s="171"/>
      <c r="RD58" s="171"/>
      <c r="RE58" s="171"/>
      <c r="RF58" s="171"/>
      <c r="RG58" s="171"/>
      <c r="RH58" s="171"/>
      <c r="RI58" s="171"/>
      <c r="RJ58" s="171"/>
      <c r="RK58" s="171"/>
      <c r="RL58" s="171"/>
      <c r="RM58" s="171"/>
      <c r="RN58" s="171"/>
      <c r="RO58" s="171"/>
      <c r="RP58" s="171"/>
      <c r="RQ58" s="171"/>
      <c r="RR58" s="171"/>
      <c r="RS58" s="171"/>
      <c r="RT58" s="171"/>
      <c r="RU58" s="171"/>
      <c r="RV58" s="171"/>
      <c r="RW58" s="171"/>
      <c r="RX58" s="171"/>
      <c r="RY58" s="171"/>
      <c r="RZ58" s="171"/>
      <c r="SA58" s="171"/>
      <c r="SB58" s="171"/>
      <c r="SC58" s="171"/>
      <c r="SD58" s="171"/>
      <c r="SE58" s="171"/>
      <c r="SF58" s="171"/>
      <c r="SG58" s="171"/>
      <c r="SH58" s="171"/>
      <c r="SI58" s="171"/>
      <c r="SJ58" s="171"/>
      <c r="SK58" s="171"/>
      <c r="SL58" s="171"/>
      <c r="SM58" s="171"/>
      <c r="SN58" s="171"/>
      <c r="SO58" s="171"/>
      <c r="SP58" s="171"/>
      <c r="SQ58" s="171"/>
      <c r="SR58" s="171"/>
      <c r="SS58" s="171"/>
      <c r="ST58" s="171"/>
      <c r="SU58" s="171"/>
      <c r="SV58" s="171"/>
      <c r="SW58" s="171"/>
      <c r="SX58" s="171"/>
      <c r="SY58" s="171"/>
      <c r="SZ58" s="171"/>
      <c r="TA58" s="171"/>
      <c r="TB58" s="171"/>
      <c r="TC58" s="171"/>
      <c r="TD58" s="171"/>
      <c r="TE58" s="171"/>
      <c r="TF58" s="171"/>
      <c r="TG58" s="171"/>
      <c r="TH58" s="171"/>
      <c r="TI58" s="171"/>
      <c r="TJ58" s="171"/>
      <c r="TK58" s="171"/>
      <c r="TL58" s="171"/>
      <c r="TM58" s="171"/>
      <c r="TN58" s="171"/>
      <c r="TO58" s="171"/>
      <c r="TP58" s="171"/>
      <c r="TQ58" s="171"/>
      <c r="TR58" s="171"/>
      <c r="TS58" s="171"/>
      <c r="TT58" s="171"/>
      <c r="TU58" s="171"/>
      <c r="TV58" s="171"/>
      <c r="TW58" s="171"/>
      <c r="TX58" s="171"/>
      <c r="TY58" s="171"/>
      <c r="TZ58" s="171"/>
      <c r="UA58" s="171"/>
      <c r="UB58" s="171"/>
      <c r="UC58" s="171"/>
      <c r="UD58" s="171"/>
      <c r="UE58" s="171"/>
      <c r="UF58" s="171"/>
      <c r="UG58" s="171"/>
      <c r="UH58" s="171"/>
      <c r="UI58" s="171"/>
      <c r="UJ58" s="171"/>
      <c r="UK58" s="171"/>
      <c r="UL58" s="171"/>
      <c r="UM58" s="171"/>
      <c r="UN58" s="171"/>
      <c r="UO58" s="171"/>
      <c r="UP58" s="171"/>
      <c r="UQ58" s="171"/>
      <c r="UR58" s="171"/>
      <c r="US58" s="171"/>
      <c r="UT58" s="171"/>
      <c r="UU58" s="171"/>
      <c r="UV58" s="171"/>
      <c r="UW58" s="171"/>
      <c r="UX58" s="171"/>
      <c r="UY58" s="171"/>
      <c r="UZ58" s="171"/>
      <c r="VA58" s="171"/>
      <c r="VB58" s="171"/>
      <c r="VC58" s="171"/>
      <c r="VD58" s="171"/>
      <c r="VE58" s="171"/>
      <c r="VF58" s="171"/>
      <c r="VG58" s="171"/>
      <c r="VH58" s="171"/>
      <c r="VI58" s="171"/>
      <c r="VJ58" s="171"/>
      <c r="VK58" s="171"/>
      <c r="VL58" s="171"/>
      <c r="VM58" s="171"/>
      <c r="VN58" s="171"/>
      <c r="VO58" s="171"/>
      <c r="VP58" s="171"/>
      <c r="VQ58" s="171"/>
      <c r="VR58" s="171"/>
      <c r="VS58" s="171"/>
      <c r="VT58" s="171"/>
      <c r="VU58" s="171"/>
      <c r="VV58" s="171"/>
      <c r="VW58" s="171"/>
      <c r="VX58" s="171"/>
      <c r="VY58" s="171"/>
      <c r="VZ58" s="171"/>
      <c r="WA58" s="171"/>
      <c r="WB58" s="171"/>
      <c r="WC58" s="171"/>
      <c r="WD58" s="171"/>
      <c r="WE58" s="171"/>
      <c r="WF58" s="171"/>
      <c r="WG58" s="171"/>
      <c r="WH58" s="171"/>
      <c r="WI58" s="171"/>
      <c r="WJ58" s="171"/>
      <c r="WK58" s="171"/>
      <c r="WL58" s="171"/>
      <c r="WM58" s="171"/>
      <c r="WN58" s="171"/>
      <c r="WO58" s="171"/>
      <c r="WP58" s="171"/>
      <c r="WQ58" s="171"/>
      <c r="WR58" s="171"/>
      <c r="WS58" s="171"/>
      <c r="WT58" s="171"/>
      <c r="WU58" s="171"/>
      <c r="WV58" s="171"/>
      <c r="WW58" s="171"/>
      <c r="WX58" s="171"/>
      <c r="WY58" s="171"/>
      <c r="WZ58" s="171"/>
      <c r="XA58" s="171"/>
      <c r="XB58" s="171"/>
      <c r="XC58" s="171"/>
      <c r="XD58" s="171"/>
      <c r="XE58" s="171"/>
      <c r="XF58" s="171"/>
      <c r="XG58" s="171"/>
      <c r="XH58" s="171"/>
      <c r="XI58" s="171"/>
      <c r="XJ58" s="171"/>
      <c r="XK58" s="171"/>
      <c r="XL58" s="171"/>
      <c r="XM58" s="171"/>
      <c r="XN58" s="171"/>
      <c r="XO58" s="171"/>
      <c r="XP58" s="171"/>
      <c r="XQ58" s="171"/>
      <c r="XR58" s="171"/>
      <c r="XS58" s="171"/>
      <c r="XT58" s="171"/>
      <c r="XU58" s="171"/>
      <c r="XV58" s="171"/>
      <c r="XW58" s="171"/>
      <c r="XX58" s="171"/>
      <c r="XY58" s="171"/>
      <c r="XZ58" s="171"/>
      <c r="YA58" s="171"/>
      <c r="YB58" s="171"/>
      <c r="YC58" s="171"/>
      <c r="YD58" s="171"/>
      <c r="YE58" s="171"/>
      <c r="YF58" s="171"/>
      <c r="YG58" s="171"/>
      <c r="YH58" s="171"/>
      <c r="YI58" s="171"/>
      <c r="YJ58" s="171"/>
      <c r="YK58" s="171"/>
      <c r="YL58" s="171"/>
      <c r="YM58" s="171"/>
      <c r="YN58" s="171"/>
      <c r="YO58" s="171"/>
      <c r="YP58" s="171"/>
      <c r="YQ58" s="171"/>
      <c r="YR58" s="171"/>
      <c r="YS58" s="171"/>
      <c r="YT58" s="171"/>
      <c r="YU58" s="171"/>
      <c r="YV58" s="171"/>
      <c r="YW58" s="171"/>
      <c r="YX58" s="171"/>
      <c r="YY58" s="171"/>
      <c r="YZ58" s="171"/>
      <c r="ZA58" s="171"/>
      <c r="ZB58" s="171"/>
      <c r="ZC58" s="171"/>
      <c r="ZD58" s="171"/>
      <c r="ZE58" s="171"/>
      <c r="ZF58" s="171"/>
      <c r="ZG58" s="171"/>
      <c r="ZH58" s="171"/>
      <c r="ZI58" s="171"/>
      <c r="ZJ58" s="171"/>
      <c r="ZK58" s="171"/>
      <c r="ZL58" s="171"/>
      <c r="ZM58" s="171"/>
      <c r="ZN58" s="171"/>
      <c r="ZO58" s="171"/>
      <c r="ZP58" s="171"/>
      <c r="ZQ58" s="171"/>
      <c r="ZR58" s="171"/>
      <c r="ZS58" s="171"/>
      <c r="ZT58" s="171"/>
      <c r="ZU58" s="171"/>
      <c r="ZV58" s="171"/>
      <c r="ZW58" s="171"/>
      <c r="ZX58" s="171"/>
      <c r="ZY58" s="171"/>
      <c r="ZZ58" s="171"/>
      <c r="AAA58" s="171"/>
      <c r="AAB58" s="171"/>
      <c r="AAC58" s="171"/>
      <c r="AAD58" s="171"/>
      <c r="AAE58" s="171"/>
      <c r="AAF58" s="171"/>
      <c r="AAG58" s="171"/>
      <c r="AAH58" s="171"/>
      <c r="AAI58" s="171"/>
      <c r="AAJ58" s="171"/>
      <c r="AAK58" s="171"/>
      <c r="AAL58" s="171"/>
      <c r="AAM58" s="171"/>
      <c r="AAN58" s="171"/>
      <c r="AAO58" s="171"/>
      <c r="AAP58" s="171"/>
      <c r="AAQ58" s="171"/>
      <c r="AAR58" s="171"/>
      <c r="AAS58" s="171"/>
      <c r="AAT58" s="171"/>
      <c r="AAU58" s="171"/>
      <c r="AAV58" s="171"/>
      <c r="AAW58" s="171"/>
      <c r="AAX58" s="171"/>
      <c r="AAY58" s="171"/>
      <c r="AAZ58" s="171"/>
      <c r="ABA58" s="171"/>
      <c r="ABB58" s="171"/>
      <c r="ABC58" s="171"/>
      <c r="ABD58" s="171"/>
      <c r="ABE58" s="171"/>
      <c r="ABF58" s="171"/>
      <c r="ABG58" s="171"/>
      <c r="ABH58" s="171"/>
      <c r="ABI58" s="171"/>
      <c r="ABJ58" s="171"/>
      <c r="ABK58" s="171"/>
      <c r="ABL58" s="171"/>
      <c r="ABM58" s="171"/>
      <c r="ABN58" s="171"/>
      <c r="ABO58" s="171"/>
      <c r="ABP58" s="171"/>
      <c r="ABQ58" s="171"/>
      <c r="ABR58" s="171"/>
      <c r="ABS58" s="171"/>
      <c r="ABT58" s="171"/>
      <c r="ABU58" s="171"/>
      <c r="ABV58" s="171"/>
      <c r="ABW58" s="171"/>
      <c r="ABX58" s="171"/>
      <c r="ABY58" s="171"/>
      <c r="ABZ58" s="171"/>
      <c r="ACA58" s="171"/>
      <c r="ACB58" s="171"/>
      <c r="ACC58" s="171"/>
      <c r="ACD58" s="171"/>
      <c r="ACE58" s="171"/>
      <c r="ACF58" s="171"/>
      <c r="ACG58" s="171"/>
      <c r="ACH58" s="171"/>
      <c r="ACI58" s="171"/>
      <c r="ACJ58" s="171"/>
      <c r="ACK58" s="171"/>
      <c r="ACL58" s="171"/>
      <c r="ACM58" s="171"/>
      <c r="ACN58" s="171"/>
      <c r="ACO58" s="171"/>
      <c r="ACP58" s="171"/>
      <c r="ACQ58" s="171"/>
      <c r="ACR58" s="171"/>
      <c r="ACS58" s="171"/>
      <c r="ACT58" s="171"/>
      <c r="ACU58" s="171"/>
      <c r="ACV58" s="171"/>
      <c r="ACW58" s="171"/>
      <c r="ACX58" s="171"/>
      <c r="ACY58" s="171"/>
      <c r="ACZ58" s="171"/>
      <c r="ADA58" s="171"/>
      <c r="ADB58" s="171"/>
      <c r="ADC58" s="171"/>
      <c r="ADD58" s="171"/>
      <c r="ADE58" s="171"/>
      <c r="ADF58" s="171"/>
      <c r="ADG58" s="171"/>
      <c r="ADH58" s="171"/>
      <c r="ADI58" s="171"/>
      <c r="ADJ58" s="171"/>
      <c r="ADK58" s="171"/>
      <c r="ADL58" s="171"/>
      <c r="ADM58" s="171"/>
      <c r="ADN58" s="171"/>
      <c r="ADO58" s="171"/>
      <c r="ADP58" s="171"/>
      <c r="ADQ58" s="171"/>
      <c r="ADR58" s="171"/>
      <c r="ADS58" s="171"/>
      <c r="ADT58" s="171"/>
      <c r="ADU58" s="171"/>
      <c r="ADV58" s="171"/>
      <c r="ADW58" s="171"/>
      <c r="ADX58" s="171"/>
      <c r="ADY58" s="171"/>
      <c r="ADZ58" s="171"/>
      <c r="AEA58" s="171"/>
      <c r="AEB58" s="171"/>
      <c r="AEC58" s="171"/>
      <c r="AED58" s="171"/>
      <c r="AEE58" s="171"/>
      <c r="AEF58" s="171"/>
      <c r="AEG58" s="171"/>
      <c r="AEH58" s="171"/>
      <c r="AEI58" s="171"/>
      <c r="AEJ58" s="171"/>
      <c r="AEK58" s="171"/>
      <c r="AEL58" s="171"/>
      <c r="AEM58" s="171"/>
      <c r="AEN58" s="171"/>
      <c r="AEO58" s="171"/>
      <c r="AEP58" s="171"/>
      <c r="AEQ58" s="171"/>
      <c r="AER58" s="171"/>
      <c r="AES58" s="171"/>
      <c r="AET58" s="171"/>
      <c r="AEU58" s="171"/>
      <c r="AEV58" s="171"/>
      <c r="AEW58" s="171"/>
      <c r="AEX58" s="171"/>
      <c r="AEY58" s="171"/>
      <c r="AEZ58" s="171"/>
      <c r="AFA58" s="171"/>
      <c r="AFB58" s="171"/>
      <c r="AFC58" s="171"/>
      <c r="AFD58" s="171"/>
      <c r="AFE58" s="171"/>
      <c r="AFF58" s="171"/>
      <c r="AFG58" s="171"/>
      <c r="AFH58" s="171"/>
      <c r="AFI58" s="171"/>
      <c r="AFJ58" s="171"/>
      <c r="AFK58" s="171"/>
      <c r="AFL58" s="171"/>
      <c r="AFM58" s="171"/>
      <c r="AFN58" s="171"/>
      <c r="AFO58" s="171"/>
      <c r="AFP58" s="171"/>
      <c r="AFQ58" s="171"/>
      <c r="AFR58" s="171"/>
      <c r="AFS58" s="171"/>
      <c r="AFT58" s="171"/>
      <c r="AFU58" s="171"/>
      <c r="AFV58" s="171"/>
      <c r="AFW58" s="171"/>
      <c r="AFX58" s="171"/>
      <c r="AFY58" s="171"/>
      <c r="AFZ58" s="171"/>
      <c r="AGA58" s="171"/>
      <c r="AGB58" s="171"/>
      <c r="AGC58" s="171"/>
      <c r="AGD58" s="171"/>
      <c r="AGE58" s="171"/>
      <c r="AGF58" s="171"/>
      <c r="AGG58" s="171"/>
      <c r="AGH58" s="171"/>
      <c r="AGI58" s="171"/>
      <c r="AGJ58" s="171"/>
      <c r="AGK58" s="171"/>
      <c r="AGL58" s="171"/>
      <c r="AGM58" s="171"/>
      <c r="AGN58" s="171"/>
      <c r="AGO58" s="171"/>
      <c r="AGP58" s="171"/>
      <c r="AGQ58" s="171"/>
      <c r="AGR58" s="171"/>
      <c r="AGS58" s="171"/>
      <c r="AGT58" s="171"/>
      <c r="AGU58" s="171"/>
      <c r="AGV58" s="171"/>
      <c r="AGW58" s="171"/>
      <c r="AGX58" s="171"/>
      <c r="AGY58" s="171"/>
      <c r="AGZ58" s="171"/>
      <c r="AHA58" s="171"/>
      <c r="AHB58" s="171"/>
      <c r="AHC58" s="171"/>
      <c r="AHD58" s="171"/>
      <c r="AHE58" s="171"/>
      <c r="AHF58" s="171"/>
      <c r="AHG58" s="171"/>
      <c r="AHH58" s="171"/>
      <c r="AHI58" s="171"/>
      <c r="AHJ58" s="171"/>
      <c r="AHK58" s="171"/>
      <c r="AHL58" s="171"/>
      <c r="AHM58" s="171"/>
      <c r="AHN58" s="171"/>
      <c r="AHO58" s="171"/>
      <c r="AHP58" s="171"/>
      <c r="AHQ58" s="171"/>
      <c r="AHR58" s="171"/>
      <c r="AHS58" s="171"/>
      <c r="AHT58" s="171"/>
      <c r="AHU58" s="171"/>
      <c r="AHV58" s="171"/>
      <c r="AHW58" s="171"/>
      <c r="AHX58" s="171"/>
      <c r="AHY58" s="171"/>
      <c r="AHZ58" s="171"/>
      <c r="AIA58" s="171"/>
      <c r="AIB58" s="171"/>
      <c r="AIC58" s="171"/>
      <c r="AID58" s="171"/>
      <c r="AIE58" s="171"/>
      <c r="AIF58" s="171"/>
      <c r="AIG58" s="171"/>
      <c r="AIH58" s="171"/>
      <c r="AII58" s="171"/>
      <c r="AIJ58" s="171"/>
      <c r="AIK58" s="171"/>
      <c r="AIL58" s="171"/>
      <c r="AIM58" s="171"/>
      <c r="AIN58" s="171"/>
      <c r="AIO58" s="171"/>
      <c r="AIP58" s="171"/>
      <c r="AIQ58" s="171"/>
      <c r="AIR58" s="171"/>
      <c r="AIS58" s="171"/>
      <c r="AIT58" s="171"/>
      <c r="AIU58" s="171"/>
      <c r="AIV58" s="171"/>
      <c r="AIW58" s="171"/>
      <c r="AIX58" s="171"/>
      <c r="AIY58" s="171"/>
      <c r="AIZ58" s="171"/>
      <c r="AJA58" s="171"/>
      <c r="AJB58" s="171"/>
      <c r="AJC58" s="171"/>
      <c r="AJD58" s="171"/>
      <c r="AJE58" s="171"/>
      <c r="AJF58" s="171"/>
      <c r="AJG58" s="171"/>
      <c r="AJH58" s="171"/>
      <c r="AJI58" s="171"/>
      <c r="AJJ58" s="171"/>
      <c r="AJK58" s="171"/>
      <c r="AJL58" s="171"/>
      <c r="AJM58" s="171"/>
      <c r="AJN58" s="171"/>
      <c r="AJO58" s="171"/>
      <c r="AJP58" s="171"/>
      <c r="AJQ58" s="171"/>
      <c r="AJR58" s="171"/>
      <c r="AJS58" s="171"/>
      <c r="AJT58" s="171"/>
      <c r="AJU58" s="171"/>
      <c r="AJV58" s="171"/>
      <c r="AJW58" s="171"/>
      <c r="AJX58" s="171"/>
      <c r="AJY58" s="171"/>
      <c r="AJZ58" s="171"/>
      <c r="AKA58" s="171"/>
      <c r="AKB58" s="171"/>
      <c r="AKC58" s="171"/>
      <c r="AKD58" s="171"/>
      <c r="AKE58" s="171"/>
      <c r="AKF58" s="171"/>
      <c r="AKG58" s="171"/>
      <c r="AKH58" s="171"/>
      <c r="AKI58" s="171"/>
      <c r="AKJ58" s="171"/>
      <c r="AKK58" s="171"/>
      <c r="AKL58" s="171"/>
      <c r="AKM58" s="171"/>
      <c r="AKN58" s="171"/>
      <c r="AKO58" s="171"/>
      <c r="AKP58" s="171"/>
      <c r="AKQ58" s="171"/>
      <c r="AKR58" s="171"/>
      <c r="AKS58" s="171"/>
      <c r="AKT58" s="171"/>
      <c r="AKU58" s="171"/>
      <c r="AKV58" s="171"/>
      <c r="AKW58" s="171"/>
      <c r="AKX58" s="171"/>
      <c r="AKY58" s="171"/>
      <c r="AKZ58" s="171"/>
      <c r="ALA58" s="171"/>
      <c r="ALB58" s="171"/>
      <c r="ALC58" s="171"/>
      <c r="ALD58" s="171"/>
      <c r="ALE58" s="171"/>
      <c r="ALF58" s="171"/>
      <c r="ALG58" s="171"/>
      <c r="ALH58" s="171"/>
      <c r="ALI58" s="171"/>
      <c r="ALJ58" s="171"/>
      <c r="ALK58" s="171"/>
      <c r="ALL58" s="171"/>
      <c r="ALM58" s="171"/>
      <c r="ALN58" s="171"/>
      <c r="ALO58" s="171"/>
      <c r="ALP58" s="171"/>
      <c r="ALQ58" s="171"/>
      <c r="ALR58" s="171"/>
    </row>
    <row r="59" spans="1:1006" ht="15.6" customHeight="1">
      <c r="A59" s="5"/>
      <c r="B59" s="5"/>
      <c r="C59" s="5"/>
      <c r="D59" s="5"/>
      <c r="E59" s="5"/>
      <c r="F59" s="5"/>
      <c r="G59" s="5"/>
      <c r="H59" s="5"/>
    </row>
    <row r="60" spans="1:1006" ht="15.6" customHeight="1">
      <c r="A60" s="5"/>
      <c r="B60" s="5"/>
      <c r="C60" s="5"/>
      <c r="D60" s="5"/>
      <c r="E60" s="5"/>
      <c r="F60" s="5"/>
      <c r="G60" s="5"/>
      <c r="H60" s="5"/>
    </row>
    <row r="61" spans="1:1006" ht="15.6" customHeight="1">
      <c r="A61" s="5"/>
      <c r="B61" s="5"/>
      <c r="C61" s="5"/>
      <c r="D61" s="5"/>
      <c r="E61" s="5"/>
      <c r="F61" s="5"/>
      <c r="G61" s="5"/>
      <c r="H61" s="5"/>
    </row>
    <row r="62" spans="1:1006" ht="15.6" customHeight="1">
      <c r="A62" s="5"/>
      <c r="B62" s="5"/>
      <c r="C62" s="5"/>
      <c r="D62" s="5"/>
      <c r="E62" s="5"/>
      <c r="F62" s="5"/>
      <c r="G62" s="5"/>
      <c r="H62" s="5"/>
    </row>
    <row r="63" spans="1:1006" ht="15.6" customHeight="1">
      <c r="A63" s="5"/>
      <c r="B63" s="5"/>
      <c r="C63" s="5"/>
      <c r="D63" s="5"/>
      <c r="E63" s="5"/>
      <c r="F63" s="5"/>
      <c r="G63" s="5"/>
      <c r="H63" s="5"/>
    </row>
    <row r="64" spans="1:1006" ht="15.6" customHeight="1">
      <c r="A64" s="5"/>
      <c r="B64" s="5"/>
      <c r="C64" s="5"/>
      <c r="D64" s="5"/>
      <c r="E64" s="5"/>
      <c r="F64" s="5"/>
      <c r="G64" s="5"/>
      <c r="H64" s="5"/>
    </row>
    <row r="65" spans="1:8" ht="12.75" customHeight="1">
      <c r="A65" s="200"/>
      <c r="B65" s="200"/>
      <c r="C65" s="200"/>
      <c r="D65" s="200"/>
      <c r="E65" s="200"/>
      <c r="F65" s="200"/>
      <c r="G65" s="200"/>
      <c r="H65" s="200"/>
    </row>
    <row r="66" spans="1:8" ht="12.75" customHeight="1">
      <c r="A66" s="200"/>
      <c r="B66" s="200"/>
      <c r="C66" s="200"/>
      <c r="D66" s="200"/>
      <c r="E66" s="200"/>
      <c r="F66" s="200"/>
      <c r="G66" s="200"/>
      <c r="H66" s="200"/>
    </row>
  </sheetData>
  <sheetProtection password="AB5E" sheet="1" objects="1" scenarios="1"/>
  <mergeCells count="64">
    <mergeCell ref="A1:H1"/>
    <mergeCell ref="A2:H2"/>
    <mergeCell ref="A3:H3"/>
    <mergeCell ref="A4:H4"/>
    <mergeCell ref="A5:D5"/>
    <mergeCell ref="E5:E12"/>
    <mergeCell ref="F5:H5"/>
    <mergeCell ref="A6:C6"/>
    <mergeCell ref="F6:H8"/>
    <mergeCell ref="A7:C7"/>
    <mergeCell ref="A8:C8"/>
    <mergeCell ref="A9:C9"/>
    <mergeCell ref="G9:H9"/>
    <mergeCell ref="A10:C10"/>
    <mergeCell ref="G10:H10"/>
    <mergeCell ref="A12:C12"/>
    <mergeCell ref="G12:H12"/>
    <mergeCell ref="A13:D13"/>
    <mergeCell ref="G13:H13"/>
    <mergeCell ref="A11:C11"/>
    <mergeCell ref="G11:H11"/>
    <mergeCell ref="A14:D14"/>
    <mergeCell ref="G14:H14"/>
    <mergeCell ref="F25:H25"/>
    <mergeCell ref="A15:D15"/>
    <mergeCell ref="A16:C17"/>
    <mergeCell ref="C18:E18"/>
    <mergeCell ref="F18:H18"/>
    <mergeCell ref="A20:B20"/>
    <mergeCell ref="A21:B21"/>
    <mergeCell ref="A22:B22"/>
    <mergeCell ref="A23:B23"/>
    <mergeCell ref="A24:B24"/>
    <mergeCell ref="A25:B26"/>
    <mergeCell ref="C25:E25"/>
    <mergeCell ref="A27:B27"/>
    <mergeCell ref="A28:H28"/>
    <mergeCell ref="A30:D30"/>
    <mergeCell ref="A31:D31"/>
    <mergeCell ref="A32:D32"/>
    <mergeCell ref="E32:F32"/>
    <mergeCell ref="G32:H32"/>
    <mergeCell ref="B41:C41"/>
    <mergeCell ref="A33:B34"/>
    <mergeCell ref="A35:B35"/>
    <mergeCell ref="A36:B36"/>
    <mergeCell ref="A37:B37"/>
    <mergeCell ref="B38:C38"/>
    <mergeCell ref="E38:E39"/>
    <mergeCell ref="F38:F39"/>
    <mergeCell ref="G38:G39"/>
    <mergeCell ref="H38:H39"/>
    <mergeCell ref="B40:C40"/>
    <mergeCell ref="D38:D39"/>
    <mergeCell ref="B51:C51"/>
    <mergeCell ref="B42:C42"/>
    <mergeCell ref="B43:C43"/>
    <mergeCell ref="B44:C44"/>
    <mergeCell ref="B45:C45"/>
    <mergeCell ref="B46:C46"/>
    <mergeCell ref="B47:C47"/>
    <mergeCell ref="B48:C48"/>
    <mergeCell ref="B49:C49"/>
    <mergeCell ref="B50:C50"/>
  </mergeCells>
  <pageMargins left="0.98385826771653528" right="0.39370078740157477" top="1.422047244094488" bottom="0.64763779527559051" header="0.78740157480314954" footer="0.39370078740157477"/>
  <pageSetup paperSize="0" fitToWidth="0" fitToHeight="0" orientation="portrait" horizontalDpi="0" verticalDpi="0" copies="0"/>
  <headerFooter alignWithMargins="0">
    <oddHeader>&amp;L&amp;"Arial21,Italic"&amp;11&amp;K000000Anlage zur Kalkulation&amp;R&amp;"Liberation Sans2,Italic"&amp;11&amp;K000000&amp;A</oddHeader>
    <oddFooter>&amp;L&amp;"Liberation Sans2,Regular"&amp;K000000Version 2.7.1 (Januar2024)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Anlage A</vt:lpstr>
      <vt:lpstr>Anlage A1</vt:lpstr>
      <vt:lpstr>Anlage A2</vt:lpstr>
      <vt:lpstr>Anlage A4</vt:lpstr>
      <vt:lpstr>Anlage B</vt:lpstr>
      <vt:lpstr>Anlage C</vt:lpstr>
      <vt:lpstr>'Anlage A2'!Druckbereich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Rentrop</dc:creator>
  <cp:lastModifiedBy>Fetzer, Janine</cp:lastModifiedBy>
  <cp:revision>340</cp:revision>
  <cp:lastPrinted>2024-01-19T08:48:00Z</cp:lastPrinted>
  <dcterms:created xsi:type="dcterms:W3CDTF">2018-10-01T11:00:11Z</dcterms:created>
  <dcterms:modified xsi:type="dcterms:W3CDTF">2024-11-27T06:35:23Z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