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fileSharing readOnlyRecommended="1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chmidt-sanchez.catrin/Desktop/AOK RH/"/>
    </mc:Choice>
  </mc:AlternateContent>
  <xr:revisionPtr revIDLastSave="0" documentId="13_ncr:1_{2BF2F443-0FC2-A045-9B2B-88AF969424B1}" xr6:coauthVersionLast="47" xr6:coauthVersionMax="47" xr10:uidLastSave="{00000000-0000-0000-0000-000000000000}"/>
  <workbookProtection workbookAlgorithmName="SHA-512" workbookHashValue="df4KhcNqUEc4diTaqvvW1U9Tr8B/1sdGUEhWc+SaoER0dlOBhmJL+Wv8A/moDrvzsLPcM0F/VdDOBdA/7Do0lA==" workbookSaltValue="yI8MVqRSlwTyGFqRFfy3ng==" workbookSpinCount="100000" lockStructure="1"/>
  <bookViews>
    <workbookView showHorizontalScroll="0" showVerticalScroll="0" xWindow="7520" yWindow="500" windowWidth="32760" windowHeight="26520" tabRatio="789" activeTab="1" xr2:uid="{00000000-000D-0000-FFFF-FFFF00000000}"/>
  </bookViews>
  <sheets>
    <sheet name="pauschaler % Rabattsatz" sheetId="11" state="hidden" r:id="rId1"/>
    <sheet name="Arzneimittel " sheetId="7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7" l="1"/>
  <c r="H22" i="7"/>
  <c r="H19" i="7"/>
  <c r="H30" i="7"/>
  <c r="H32" i="7"/>
  <c r="H3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muellerand</author>
    <author>plumr</author>
    <author>vossbe</author>
  </authors>
  <commentList>
    <comment ref="D9" authorId="0" shapeId="0" xr:uid="{00000000-0006-0000-0100-000001000000}">
      <text>
        <r>
          <rPr>
            <sz val="8"/>
            <color rgb="FF000000"/>
            <rFont val="Tahoma"/>
            <family val="2"/>
          </rPr>
          <t xml:space="preserve">Erforderlich für die Berechnung des pauschalen Rabattsatzes
</t>
        </r>
      </text>
    </comment>
    <comment ref="H14" authorId="1" shapeId="0" xr:uid="{00000000-0006-0000-0100-000002000000}">
      <text>
        <r>
          <rPr>
            <b/>
            <sz val="8"/>
            <color rgb="FF000000"/>
            <rFont val="Tahoma"/>
            <family val="2"/>
          </rPr>
          <t xml:space="preserve">Anmerkung:
</t>
        </r>
        <r>
          <rPr>
            <b/>
            <sz val="8"/>
            <color rgb="FF000000"/>
            <rFont val="Tahoma"/>
            <family val="2"/>
          </rPr>
          <t>Der anzuwendende pauschale Rabattsatz wird unter Berücksichtigung von Verordnungsmengen/tatsächlichen Rabatten je Wirkstoff/Verhältnis rabattierter und nicht rabattierter Arzneimittel/Festbeträgen rechnerisch durch das Wissenschaftliche Institut der AOK für die AOK Rheinland/Hamburg quartalsweise ermittelt. Da dieser Wert ein sogenannter "gewogener Mittelwert" über alle Wirkstoffe ist, muss bei der Ermittlung des Erstattungsbetrages immer vom günstigsten Austauscharzneimittel ausgegangen werden.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H19" authorId="0" shapeId="0" xr:uid="{00000000-0006-0000-0100-000003000000}">
      <text>
        <r>
          <rPr>
            <sz val="8"/>
            <color rgb="FF000000"/>
            <rFont val="Tahoma"/>
            <family val="2"/>
          </rPr>
          <t xml:space="preserve">Wenn hier " </t>
        </r>
        <r>
          <rPr>
            <b/>
            <sz val="8"/>
            <color rgb="FF000000"/>
            <rFont val="Tahoma"/>
            <family val="2"/>
          </rPr>
          <t xml:space="preserve">#NV </t>
        </r>
        <r>
          <rPr>
            <sz val="8"/>
            <color rgb="FF000000"/>
            <rFont val="Tahoma"/>
            <family val="2"/>
          </rPr>
          <t xml:space="preserve">", dann ist im Feld </t>
        </r>
        <r>
          <rPr>
            <u/>
            <sz val="8"/>
            <color rgb="FF000000"/>
            <rFont val="Tahoma"/>
            <family val="2"/>
          </rPr>
          <t>"Abgabedatum des Arzneimittels</t>
        </r>
        <r>
          <rPr>
            <sz val="8"/>
            <color rgb="FF000000"/>
            <rFont val="Tahoma"/>
            <family val="2"/>
          </rPr>
          <t xml:space="preserve">" kein Eintrag und in dem Feld </t>
        </r>
        <r>
          <rPr>
            <u/>
            <sz val="8"/>
            <color rgb="FF000000"/>
            <rFont val="Tahoma"/>
            <family val="2"/>
          </rPr>
          <t>"Besteht ein Rabattvertrag über den Wirkstoff:"</t>
        </r>
        <r>
          <rPr>
            <sz val="8"/>
            <color rgb="FF000000"/>
            <rFont val="Tahoma"/>
            <family val="2"/>
          </rPr>
          <t xml:space="preserve"> wurde ein "Ja" eingetragen! </t>
        </r>
        <r>
          <rPr>
            <b/>
            <sz val="8"/>
            <color rgb="FF000000"/>
            <rFont val="Tahoma"/>
            <family val="2"/>
          </rPr>
          <t>Bitte das "Abgabedatum des Arzneimittels" eintragen!</t>
        </r>
      </text>
    </comment>
    <comment ref="H22" authorId="2" shapeId="0" xr:uid="{00000000-0006-0000-0100-000004000000}">
      <text>
        <r>
          <rPr>
            <b/>
            <sz val="8"/>
            <color rgb="FF000000"/>
            <rFont val="Tahoma"/>
            <family val="2"/>
          </rPr>
          <t>Laut Satzung der AOK Rheinland/Hamburg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§</t>
        </r>
        <r>
          <rPr>
            <b/>
            <sz val="8"/>
            <color rgb="FF000000"/>
            <rFont val="Tahoma"/>
            <family val="2"/>
          </rPr>
          <t xml:space="preserve"> 15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u/>
            <sz val="8"/>
            <color rgb="FF000000"/>
            <rFont val="Tahoma"/>
            <family val="2"/>
          </rPr>
          <t xml:space="preserve">Kostenerstattung 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(5) Versicherten werden über die Regelung von Absatz 4 hinaus die Kosten für Arzneimittel nach Maßgabe des </t>
        </r>
        <r>
          <rPr>
            <sz val="8"/>
            <color rgb="FF000000"/>
            <rFont val="Tahoma"/>
            <family val="2"/>
          </rPr>
          <t>§</t>
        </r>
        <r>
          <rPr>
            <sz val="8"/>
            <color rgb="FF000000"/>
            <rFont val="Tahoma"/>
            <family val="2"/>
          </rPr>
          <t xml:space="preserve"> 129 Abs. 1 Satz 5 SGB V erstattet; Absatz 2 findet in diesem Fall keine Anwendung. Der Erstattungsbetrag ist zunächst um die gesetzlich vorgesehenen Zuzahlungen und anschließend...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b) um einen Abschlag für die der Krankenkasse entgangenen Rabatte nach </t>
        </r>
        <r>
          <rPr>
            <sz val="8"/>
            <color rgb="FF000000"/>
            <rFont val="Tahoma"/>
            <family val="2"/>
          </rPr>
          <t>§</t>
        </r>
        <r>
          <rPr>
            <sz val="8"/>
            <color rgb="FF000000"/>
            <rFont val="Tahoma"/>
            <family val="2"/>
          </rPr>
          <t xml:space="preserve"> 130 a Abs. 8 SGB V </t>
        </r>
        <r>
          <rPr>
            <u/>
            <sz val="8"/>
            <color rgb="FF000000"/>
            <rFont val="Tahoma"/>
            <family val="2"/>
          </rPr>
          <t>und</t>
        </r>
        <r>
          <rPr>
            <sz val="8"/>
            <color rgb="FF000000"/>
            <rFont val="Tahoma"/>
            <family val="2"/>
          </rPr>
          <t xml:space="preserve"> für die Mehrkosten im Vergleich zur Abgabe eines Arzneimittels nach </t>
        </r>
        <r>
          <rPr>
            <sz val="8"/>
            <color rgb="FF000000"/>
            <rFont val="Tahoma"/>
            <family val="2"/>
          </rPr>
          <t>§</t>
        </r>
        <r>
          <rPr>
            <sz val="8"/>
            <color rgb="FF000000"/>
            <rFont val="Tahoma"/>
            <family val="2"/>
          </rPr>
          <t xml:space="preserve"> 129 Abs. 1 Nr. 4 SGB V </t>
        </r>
        <r>
          <rPr>
            <b/>
            <sz val="8"/>
            <color rgb="FF000000"/>
            <rFont val="Tahoma"/>
            <family val="2"/>
          </rPr>
          <t xml:space="preserve"> </t>
        </r>
        <r>
          <rPr>
            <sz val="8"/>
            <color rgb="FF000000"/>
            <rFont val="Tahoma"/>
            <family val="2"/>
          </rPr>
          <t>in Höhe von mindestens 5,00 EUR zu mindern</t>
        </r>
        <r>
          <rPr>
            <b/>
            <sz val="8"/>
            <color rgb="FF000000"/>
            <rFont val="Tahoma"/>
            <family val="2"/>
          </rPr>
          <t xml:space="preserve">. 
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<sst xmlns="http://schemas.openxmlformats.org/spreadsheetml/2006/main" count="76" uniqueCount="76">
  <si>
    <t>Besteht ein Rabattvertrag über den Wirkstoff:</t>
  </si>
  <si>
    <t>Anzuwendender pauschaler Rabattsatz:</t>
  </si>
  <si>
    <t>Apothekenverkaufspreis des Wunscharzneimittels:</t>
  </si>
  <si>
    <t>Umsetzung der Mehrkostenregelung (AMNOG/§129 SGB V)</t>
  </si>
  <si>
    <t>Quartal</t>
  </si>
  <si>
    <t>pauschaler %Rabattsatz</t>
  </si>
  <si>
    <t>Ja</t>
  </si>
  <si>
    <t>Nein</t>
  </si>
  <si>
    <t>Hilfstabelle für Rabatte</t>
  </si>
  <si>
    <t>AM 1</t>
  </si>
  <si>
    <t>AM 2</t>
  </si>
  <si>
    <t>AM 3</t>
  </si>
  <si>
    <t>1/2011</t>
  </si>
  <si>
    <t>2/2011</t>
  </si>
  <si>
    <t>3/2011</t>
  </si>
  <si>
    <t>4/2011</t>
  </si>
  <si>
    <t>./. 5 % Verwaltungskosten (min. 5,00 EUR, max. 40,00 EUR)</t>
  </si>
  <si>
    <t>Abgabequartal des Arzneimittels:</t>
  </si>
  <si>
    <t>Gesetzliche Zuzahlung des Austauscharzneimittels:</t>
  </si>
  <si>
    <t xml:space="preserve">Ermittlung des erstattungsfähigen Betrages </t>
  </si>
  <si>
    <t>Festbetrag des günstigsten  Austauscharzneimittels:</t>
  </si>
  <si>
    <r>
      <t xml:space="preserve">Apothekenverkaufspreis des </t>
    </r>
    <r>
      <rPr>
        <u/>
        <sz val="10"/>
        <rFont val="Arial"/>
        <family val="2"/>
      </rPr>
      <t>günstigsten</t>
    </r>
    <r>
      <rPr>
        <sz val="10"/>
        <rFont val="Arial"/>
        <family val="2"/>
      </rPr>
      <t xml:space="preserve"> Austauscharzneimittels:</t>
    </r>
  </si>
  <si>
    <t>Zwischensumme:</t>
  </si>
  <si>
    <t>Abgabedatum (tt.mm.jj) des Arzneimittels:</t>
  </si>
  <si>
    <r>
      <t>Erstattungssockelsatz:</t>
    </r>
    <r>
      <rPr>
        <sz val="8"/>
        <rFont val="Arial"/>
        <family val="2"/>
      </rPr>
      <t xml:space="preserve"> 
[Entspricht dem Apo-VK des günstigsten Austaucharzneimittels abzüglich des ggf. anzuwendenen pauschalen Rabattsatzes, abzüglich der ggf. enstehenden Mehrkosten (Differenz zwischen VK des Wunsch- und Austauscharzneimittels; mind. 5,00 EUR)]</t>
    </r>
  </si>
  <si>
    <t xml:space="preserve"> </t>
  </si>
  <si>
    <t>4/2012</t>
  </si>
  <si>
    <t>1/2012</t>
  </si>
  <si>
    <t>2/2012</t>
  </si>
  <si>
    <t>3/2012</t>
  </si>
  <si>
    <r>
      <t>Erstattungsbetrag des Versicherten</t>
    </r>
    <r>
      <rPr>
        <b/>
        <sz val="14"/>
        <rFont val="Arial"/>
        <family val="2"/>
      </rPr>
      <t xml:space="preserve">
</t>
    </r>
    <r>
      <rPr>
        <sz val="8"/>
        <rFont val="Arial"/>
        <family val="2"/>
      </rPr>
      <t>(unter Vorbehalt der korrekten Ermittlung; der verbindliche Erstattungsbetrag wird von der AOK Rheinland/Hamburg im Zusammenhang mit dem Antrag auf Kostenerstattung ermittelt)</t>
    </r>
  </si>
  <si>
    <t>1/2013</t>
  </si>
  <si>
    <t>2/2013</t>
  </si>
  <si>
    <t>3/2013</t>
  </si>
  <si>
    <t>4/2013</t>
  </si>
  <si>
    <t>1/2014</t>
  </si>
  <si>
    <t>2/2014</t>
  </si>
  <si>
    <t>3/2014</t>
  </si>
  <si>
    <t>4/2014</t>
  </si>
  <si>
    <t>1/2015</t>
  </si>
  <si>
    <t>2/2015</t>
  </si>
  <si>
    <t>3/2015</t>
  </si>
  <si>
    <t>4/2015</t>
  </si>
  <si>
    <t>1/2016</t>
  </si>
  <si>
    <t>2/2016</t>
  </si>
  <si>
    <t>3/2016</t>
  </si>
  <si>
    <t>4/2016</t>
  </si>
  <si>
    <t>1/2017</t>
  </si>
  <si>
    <t>2/2017</t>
  </si>
  <si>
    <t>3/2017</t>
  </si>
  <si>
    <t>4/2017</t>
  </si>
  <si>
    <t>1/2018</t>
  </si>
  <si>
    <t>2/2018</t>
  </si>
  <si>
    <t>3/2018</t>
  </si>
  <si>
    <t>4/2018</t>
  </si>
  <si>
    <t>1/2019</t>
  </si>
  <si>
    <t>2/2019</t>
  </si>
  <si>
    <t>3/2019</t>
  </si>
  <si>
    <t>4/2019</t>
  </si>
  <si>
    <t>1/2020</t>
  </si>
  <si>
    <t>2/2020</t>
  </si>
  <si>
    <t>3/2020</t>
  </si>
  <si>
    <t>4/2020</t>
  </si>
  <si>
    <t>2/2021</t>
  </si>
  <si>
    <t>3/2021</t>
  </si>
  <si>
    <t>4/2021</t>
  </si>
  <si>
    <t>1/2022</t>
  </si>
  <si>
    <t>2/2022</t>
  </si>
  <si>
    <t>3/2022</t>
  </si>
  <si>
    <t>4/2022</t>
  </si>
  <si>
    <t>1/2023</t>
  </si>
  <si>
    <t>2/2023</t>
  </si>
  <si>
    <t>3/2023</t>
  </si>
  <si>
    <t>4/2023</t>
  </si>
  <si>
    <t>1/2024</t>
  </si>
  <si>
    <t>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</si>
</sst>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EUR&quot;"/>
    <numFmt numFmtId="165" formatCode="0.000%"/>
  </numFmts>
  <fonts count="1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8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u/>
      <sz val="8"/>
      <color rgb="FF000000"/>
      <name val="Tahoma"/>
      <family val="2"/>
    </font>
    <font>
      <u/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0" fillId="3" borderId="1" xfId="0" applyNumberFormat="1" applyFill="1" applyBorder="1"/>
    <xf numFmtId="0" fontId="0" fillId="0" borderId="2" xfId="0" applyBorder="1"/>
    <xf numFmtId="1" fontId="0" fillId="2" borderId="2" xfId="0" applyNumberFormat="1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0" borderId="3" xfId="0" applyBorder="1"/>
    <xf numFmtId="0" fontId="0" fillId="4" borderId="4" xfId="0" applyFill="1" applyBorder="1"/>
    <xf numFmtId="0" fontId="0" fillId="0" borderId="5" xfId="0" applyBorder="1" applyAlignment="1">
      <alignment horizontal="left" vertical="top" wrapText="1"/>
    </xf>
    <xf numFmtId="0" fontId="0" fillId="2" borderId="3" xfId="0" applyFill="1" applyBorder="1"/>
    <xf numFmtId="0" fontId="0" fillId="2" borderId="5" xfId="0" applyFill="1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vertical="center" wrapText="1"/>
    </xf>
    <xf numFmtId="0" fontId="0" fillId="2" borderId="0" xfId="0" applyFill="1" applyAlignment="1">
      <alignment horizontal="left" vertical="top" wrapText="1"/>
    </xf>
    <xf numFmtId="0" fontId="0" fillId="0" borderId="8" xfId="0" applyBorder="1"/>
    <xf numFmtId="0" fontId="0" fillId="0" borderId="9" xfId="0" applyBorder="1"/>
    <xf numFmtId="0" fontId="2" fillId="4" borderId="10" xfId="0" applyFont="1" applyFill="1" applyBorder="1"/>
    <xf numFmtId="49" fontId="0" fillId="3" borderId="10" xfId="0" applyNumberFormat="1" applyFill="1" applyBorder="1" applyProtection="1">
      <protection locked="0"/>
    </xf>
    <xf numFmtId="49" fontId="7" fillId="0" borderId="8" xfId="0" applyNumberFormat="1" applyFont="1" applyBorder="1"/>
    <xf numFmtId="0" fontId="7" fillId="0" borderId="9" xfId="0" applyFont="1" applyBorder="1"/>
    <xf numFmtId="0" fontId="0" fillId="0" borderId="11" xfId="0" applyBorder="1"/>
    <xf numFmtId="0" fontId="0" fillId="0" borderId="12" xfId="0" applyBorder="1"/>
    <xf numFmtId="165" fontId="2" fillId="4" borderId="10" xfId="0" applyNumberFormat="1" applyFont="1" applyFill="1" applyBorder="1"/>
    <xf numFmtId="165" fontId="0" fillId="3" borderId="10" xfId="0" applyNumberFormat="1" applyFill="1" applyBorder="1" applyProtection="1">
      <protection locked="0"/>
    </xf>
    <xf numFmtId="165" fontId="0" fillId="0" borderId="0" xfId="0" applyNumberFormat="1"/>
    <xf numFmtId="165" fontId="0" fillId="4" borderId="1" xfId="0" applyNumberFormat="1" applyFill="1" applyBorder="1"/>
    <xf numFmtId="0" fontId="2" fillId="4" borderId="13" xfId="0" applyFont="1" applyFill="1" applyBorder="1" applyAlignment="1">
      <alignment horizontal="left" vertical="center" wrapText="1"/>
    </xf>
    <xf numFmtId="0" fontId="0" fillId="4" borderId="7" xfId="0" applyFill="1" applyBorder="1"/>
    <xf numFmtId="0" fontId="8" fillId="0" borderId="13" xfId="0" applyFont="1" applyBorder="1"/>
    <xf numFmtId="0" fontId="2" fillId="4" borderId="14" xfId="0" applyFont="1" applyFill="1" applyBorder="1" applyAlignment="1">
      <alignment horizontal="left" vertical="center" wrapText="1"/>
    </xf>
    <xf numFmtId="1" fontId="0" fillId="0" borderId="0" xfId="0" applyNumberFormat="1" applyAlignment="1" applyProtection="1">
      <alignment horizontal="center" vertical="center"/>
      <protection locked="0"/>
    </xf>
    <xf numFmtId="164" fontId="7" fillId="0" borderId="10" xfId="0" applyNumberFormat="1" applyFont="1" applyBorder="1"/>
    <xf numFmtId="164" fontId="0" fillId="4" borderId="10" xfId="0" applyNumberFormat="1" applyFill="1" applyBorder="1" applyAlignment="1">
      <alignment vertical="center"/>
    </xf>
    <xf numFmtId="164" fontId="10" fillId="0" borderId="5" xfId="0" applyNumberFormat="1" applyFont="1" applyBorder="1" applyAlignment="1">
      <alignment vertical="center" wrapText="1"/>
    </xf>
    <xf numFmtId="0" fontId="5" fillId="0" borderId="0" xfId="0" applyFont="1"/>
    <xf numFmtId="164" fontId="0" fillId="5" borderId="10" xfId="0" applyNumberFormat="1" applyFill="1" applyBorder="1" applyAlignment="1" applyProtection="1">
      <alignment vertical="center" wrapText="1"/>
      <protection locked="0"/>
    </xf>
    <xf numFmtId="164" fontId="0" fillId="5" borderId="10" xfId="0" applyNumberFormat="1" applyFill="1" applyBorder="1" applyProtection="1">
      <protection locked="0"/>
    </xf>
    <xf numFmtId="14" fontId="0" fillId="5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165" fontId="0" fillId="6" borderId="10" xfId="0" applyNumberFormat="1" applyFill="1" applyBorder="1" applyProtection="1">
      <protection locked="0"/>
    </xf>
    <xf numFmtId="1" fontId="0" fillId="4" borderId="5" xfId="0" applyNumberFormat="1" applyFill="1" applyBorder="1" applyAlignment="1">
      <alignment horizontal="right" vertical="center" wrapText="1"/>
    </xf>
    <xf numFmtId="49" fontId="13" fillId="3" borderId="10" xfId="0" applyNumberFormat="1" applyFont="1" applyFill="1" applyBorder="1" applyProtection="1">
      <protection locked="0"/>
    </xf>
    <xf numFmtId="49" fontId="7" fillId="3" borderId="10" xfId="0" applyNumberFormat="1" applyFont="1" applyFill="1" applyBorder="1" applyProtection="1">
      <protection locked="0"/>
    </xf>
    <xf numFmtId="0" fontId="7" fillId="0" borderId="5" xfId="0" applyFont="1" applyBorder="1" applyAlignment="1">
      <alignment vertical="center" wrapText="1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</cellXfs>
  <cellStyles count="1">
    <cellStyle name="Standard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91" dropStyle="combo" dx="15" fmlaLink="'pauschaler % Rabattsatz'!$F$4" fmlaRange="'pauschaler % Rabattsatz'!$E$2:$E$3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101600</xdr:colOff>
          <xdr:row>18</xdr:row>
          <xdr:rowOff>12700</xdr:rowOff>
        </xdr:from>
        <xdr:to>
          <xdr:col>4</xdr:col>
          <xdr:colOff>12700</xdr:colOff>
          <xdr:row>19</xdr:row>
          <xdr:rowOff>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1346200</xdr:colOff>
      <xdr:row>4</xdr:row>
      <xdr:rowOff>12700</xdr:rowOff>
    </xdr:from>
    <xdr:to>
      <xdr:col>7</xdr:col>
      <xdr:colOff>1320800</xdr:colOff>
      <xdr:row>8</xdr:row>
      <xdr:rowOff>317500</xdr:rowOff>
    </xdr:to>
    <xdr:grpSp>
      <xdr:nvGrpSpPr>
        <xdr:cNvPr id="5344" name="Group 20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GrpSpPr>
          <a:grpSpLocks/>
        </xdr:cNvGrpSpPr>
      </xdr:nvGrpSpPr>
      <xdr:grpSpPr bwMode="auto">
        <a:xfrm>
          <a:off x="5003800" y="533400"/>
          <a:ext cx="2222500" cy="1028700"/>
          <a:chOff x="415" y="92"/>
          <a:chExt cx="205" cy="105"/>
        </a:xfrm>
      </xdr:grpSpPr>
      <xdr:pic>
        <xdr:nvPicPr>
          <xdr:cNvPr id="5345" name="Picture 18">
            <a:extLst>
              <a:ext uri="{FF2B5EF4-FFF2-40B4-BE49-F238E27FC236}">
                <a16:creationId xmlns:a16="http://schemas.microsoft.com/office/drawing/2014/main" id="{00000000-0008-0000-0100-0000E1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7" y="92"/>
            <a:ext cx="145" cy="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46" name="Picture 19">
            <a:extLst>
              <a:ext uri="{FF2B5EF4-FFF2-40B4-BE49-F238E27FC236}">
                <a16:creationId xmlns:a16="http://schemas.microsoft.com/office/drawing/2014/main" id="{00000000-0008-0000-0100-0000E2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5" y="172"/>
            <a:ext cx="205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tabColor indexed="47"/>
  </sheetPr>
  <dimension ref="A1:F54"/>
  <sheetViews>
    <sheetView topLeftCell="A21" zoomScale="150" zoomScaleNormal="150" workbookViewId="0">
      <selection activeCell="B54" sqref="B54"/>
    </sheetView>
  </sheetViews>
  <sheetFormatPr baseColWidth="10" defaultRowHeight="13" x14ac:dyDescent="0.15"/>
  <cols>
    <col min="1" max="1" width="7.6640625" bestFit="1" customWidth="1"/>
    <col min="2" max="2" width="21.5" style="34" bestFit="1" customWidth="1"/>
    <col min="5" max="5" width="9.5" customWidth="1"/>
  </cols>
  <sheetData>
    <row r="1" spans="1:6" x14ac:dyDescent="0.15">
      <c r="A1" s="26" t="s">
        <v>4</v>
      </c>
      <c r="B1" s="32" t="s">
        <v>5</v>
      </c>
      <c r="E1" s="54" t="s">
        <v>8</v>
      </c>
      <c r="F1" s="55"/>
    </row>
    <row r="2" spans="1:6" x14ac:dyDescent="0.15">
      <c r="A2" s="27" t="s">
        <v>12</v>
      </c>
      <c r="B2" s="33">
        <v>0.14752999999999999</v>
      </c>
      <c r="E2" s="28" t="s">
        <v>6</v>
      </c>
      <c r="F2" s="25"/>
    </row>
    <row r="3" spans="1:6" x14ac:dyDescent="0.15">
      <c r="A3" s="27" t="s">
        <v>13</v>
      </c>
      <c r="B3" s="33">
        <v>0.15273999999999999</v>
      </c>
      <c r="E3" s="28" t="s">
        <v>7</v>
      </c>
      <c r="F3" s="25"/>
    </row>
    <row r="4" spans="1:6" x14ac:dyDescent="0.15">
      <c r="A4" s="27" t="s">
        <v>14</v>
      </c>
      <c r="B4" s="33">
        <v>0.18919</v>
      </c>
      <c r="E4" s="24" t="s">
        <v>9</v>
      </c>
      <c r="F4" s="29">
        <v>1</v>
      </c>
    </row>
    <row r="5" spans="1:6" x14ac:dyDescent="0.15">
      <c r="A5" s="27" t="s">
        <v>15</v>
      </c>
      <c r="B5" s="33">
        <v>0.20619000000000001</v>
      </c>
      <c r="E5" s="24" t="s">
        <v>10</v>
      </c>
      <c r="F5" s="25">
        <v>2</v>
      </c>
    </row>
    <row r="6" spans="1:6" x14ac:dyDescent="0.15">
      <c r="A6" s="27" t="s">
        <v>27</v>
      </c>
      <c r="B6" s="33">
        <v>0.22372</v>
      </c>
      <c r="E6" s="30" t="s">
        <v>11</v>
      </c>
      <c r="F6" s="31">
        <v>2</v>
      </c>
    </row>
    <row r="7" spans="1:6" x14ac:dyDescent="0.15">
      <c r="A7" s="27" t="s">
        <v>28</v>
      </c>
      <c r="B7" s="33">
        <v>0.21554999999999999</v>
      </c>
    </row>
    <row r="8" spans="1:6" x14ac:dyDescent="0.15">
      <c r="A8" s="27" t="s">
        <v>29</v>
      </c>
      <c r="B8" s="33">
        <v>0.21171000000000001</v>
      </c>
    </row>
    <row r="9" spans="1:6" x14ac:dyDescent="0.15">
      <c r="A9" s="27" t="s">
        <v>26</v>
      </c>
      <c r="B9" s="49">
        <v>0.22245000000000001</v>
      </c>
    </row>
    <row r="10" spans="1:6" x14ac:dyDescent="0.15">
      <c r="A10" s="27" t="s">
        <v>31</v>
      </c>
      <c r="B10" s="33">
        <v>0.22431000000000001</v>
      </c>
    </row>
    <row r="11" spans="1:6" x14ac:dyDescent="0.15">
      <c r="A11" s="27" t="s">
        <v>32</v>
      </c>
      <c r="B11" s="33">
        <v>0.22897999999999999</v>
      </c>
    </row>
    <row r="12" spans="1:6" x14ac:dyDescent="0.15">
      <c r="A12" s="27" t="s">
        <v>33</v>
      </c>
      <c r="B12" s="33">
        <v>0.21676000000000001</v>
      </c>
    </row>
    <row r="13" spans="1:6" x14ac:dyDescent="0.15">
      <c r="A13" s="27" t="s">
        <v>34</v>
      </c>
      <c r="B13" s="33">
        <v>0.22631000000000001</v>
      </c>
    </row>
    <row r="14" spans="1:6" x14ac:dyDescent="0.15">
      <c r="A14" s="27" t="s">
        <v>35</v>
      </c>
      <c r="B14" s="33">
        <v>0.22961000000000001</v>
      </c>
    </row>
    <row r="15" spans="1:6" x14ac:dyDescent="0.15">
      <c r="A15" s="27" t="s">
        <v>36</v>
      </c>
      <c r="B15" s="33">
        <v>0.21026</v>
      </c>
    </row>
    <row r="16" spans="1:6" x14ac:dyDescent="0.15">
      <c r="A16" s="27" t="s">
        <v>37</v>
      </c>
      <c r="B16" s="33">
        <v>0.21626999999999999</v>
      </c>
    </row>
    <row r="17" spans="1:2" x14ac:dyDescent="0.15">
      <c r="A17" s="27" t="s">
        <v>38</v>
      </c>
      <c r="B17" s="33">
        <v>0.20483000000000001</v>
      </c>
    </row>
    <row r="18" spans="1:2" x14ac:dyDescent="0.15">
      <c r="A18" s="27" t="s">
        <v>39</v>
      </c>
      <c r="B18" s="33">
        <v>0.20721000000000001</v>
      </c>
    </row>
    <row r="19" spans="1:2" x14ac:dyDescent="0.15">
      <c r="A19" s="27" t="s">
        <v>40</v>
      </c>
      <c r="B19" s="33">
        <v>0.21553</v>
      </c>
    </row>
    <row r="20" spans="1:2" x14ac:dyDescent="0.15">
      <c r="A20" s="27" t="s">
        <v>41</v>
      </c>
      <c r="B20" s="33">
        <v>0.21451000000000001</v>
      </c>
    </row>
    <row r="21" spans="1:2" x14ac:dyDescent="0.15">
      <c r="A21" s="27" t="s">
        <v>42</v>
      </c>
      <c r="B21" s="33">
        <v>0.22327</v>
      </c>
    </row>
    <row r="22" spans="1:2" x14ac:dyDescent="0.15">
      <c r="A22" s="27" t="s">
        <v>43</v>
      </c>
      <c r="B22" s="33">
        <v>0.22251000000000001</v>
      </c>
    </row>
    <row r="23" spans="1:2" x14ac:dyDescent="0.15">
      <c r="A23" s="27" t="s">
        <v>44</v>
      </c>
      <c r="B23" s="33">
        <v>0.21870999999999999</v>
      </c>
    </row>
    <row r="24" spans="1:2" x14ac:dyDescent="0.15">
      <c r="A24" s="27" t="s">
        <v>45</v>
      </c>
      <c r="B24" s="33">
        <v>0.19106000000000001</v>
      </c>
    </row>
    <row r="25" spans="1:2" x14ac:dyDescent="0.15">
      <c r="A25" s="27" t="s">
        <v>46</v>
      </c>
      <c r="B25" s="33">
        <v>0.21321999999999999</v>
      </c>
    </row>
    <row r="26" spans="1:2" x14ac:dyDescent="0.15">
      <c r="A26" s="27" t="s">
        <v>47</v>
      </c>
      <c r="B26" s="33">
        <v>0.20451</v>
      </c>
    </row>
    <row r="27" spans="1:2" x14ac:dyDescent="0.15">
      <c r="A27" s="27" t="s">
        <v>48</v>
      </c>
      <c r="B27" s="33">
        <v>0.21337999999999999</v>
      </c>
    </row>
    <row r="28" spans="1:2" x14ac:dyDescent="0.15">
      <c r="A28" s="27" t="s">
        <v>49</v>
      </c>
      <c r="B28" s="33">
        <v>0.20635999999999999</v>
      </c>
    </row>
    <row r="29" spans="1:2" x14ac:dyDescent="0.15">
      <c r="A29" s="27" t="s">
        <v>50</v>
      </c>
      <c r="B29" s="33">
        <v>0.21318000000000001</v>
      </c>
    </row>
    <row r="30" spans="1:2" x14ac:dyDescent="0.15">
      <c r="A30" s="27" t="s">
        <v>51</v>
      </c>
      <c r="B30" s="33">
        <v>0.21590000000000001</v>
      </c>
    </row>
    <row r="31" spans="1:2" x14ac:dyDescent="0.15">
      <c r="A31" s="27" t="s">
        <v>52</v>
      </c>
      <c r="B31" s="33">
        <v>0.21482999999999999</v>
      </c>
    </row>
    <row r="32" spans="1:2" x14ac:dyDescent="0.15">
      <c r="A32" s="27" t="s">
        <v>53</v>
      </c>
      <c r="B32" s="33">
        <v>0.19719</v>
      </c>
    </row>
    <row r="33" spans="1:2" x14ac:dyDescent="0.15">
      <c r="A33" s="27" t="s">
        <v>54</v>
      </c>
      <c r="B33" s="33">
        <v>0.22634000000000001</v>
      </c>
    </row>
    <row r="34" spans="1:2" x14ac:dyDescent="0.15">
      <c r="A34" s="27" t="s">
        <v>55</v>
      </c>
      <c r="B34" s="33">
        <v>0.22220000000000001</v>
      </c>
    </row>
    <row r="35" spans="1:2" x14ac:dyDescent="0.15">
      <c r="A35" s="27" t="s">
        <v>56</v>
      </c>
      <c r="B35" s="33">
        <v>0.22595000000000001</v>
      </c>
    </row>
    <row r="36" spans="1:2" x14ac:dyDescent="0.15">
      <c r="A36" s="27" t="s">
        <v>57</v>
      </c>
      <c r="B36" s="33">
        <v>0.21231</v>
      </c>
    </row>
    <row r="37" spans="1:2" x14ac:dyDescent="0.15">
      <c r="A37" s="27" t="s">
        <v>58</v>
      </c>
      <c r="B37" s="33">
        <v>0.21803</v>
      </c>
    </row>
    <row r="38" spans="1:2" x14ac:dyDescent="0.15">
      <c r="A38" s="51" t="s">
        <v>59</v>
      </c>
      <c r="B38" s="33">
        <v>0.22670000000000001</v>
      </c>
    </row>
    <row r="39" spans="1:2" x14ac:dyDescent="0.15">
      <c r="A39" s="51" t="s">
        <v>60</v>
      </c>
      <c r="B39" s="33">
        <v>0.22195000000000001</v>
      </c>
    </row>
    <row r="40" spans="1:2" x14ac:dyDescent="0.15">
      <c r="A40" s="51" t="s">
        <v>61</v>
      </c>
      <c r="B40" s="33">
        <v>0.20763000000000001</v>
      </c>
    </row>
    <row r="41" spans="1:2" x14ac:dyDescent="0.15">
      <c r="A41" s="51" t="s">
        <v>62</v>
      </c>
      <c r="B41" s="33">
        <v>0.23138</v>
      </c>
    </row>
    <row r="42" spans="1:2" x14ac:dyDescent="0.15">
      <c r="A42" s="51" t="s">
        <v>63</v>
      </c>
      <c r="B42" s="33">
        <v>0.22545599999999999</v>
      </c>
    </row>
    <row r="43" spans="1:2" x14ac:dyDescent="0.15">
      <c r="A43" s="51" t="s">
        <v>64</v>
      </c>
      <c r="B43" s="33">
        <v>0.22291</v>
      </c>
    </row>
    <row r="44" spans="1:2" x14ac:dyDescent="0.15">
      <c r="A44" s="51" t="s">
        <v>65</v>
      </c>
      <c r="B44" s="33">
        <v>0.23710000000000001</v>
      </c>
    </row>
    <row r="45" spans="1:2" x14ac:dyDescent="0.15">
      <c r="A45" s="52" t="s">
        <v>66</v>
      </c>
      <c r="B45" s="33">
        <v>0.23708000000000001</v>
      </c>
    </row>
    <row r="46" spans="1:2" x14ac:dyDescent="0.15">
      <c r="A46" s="52" t="s">
        <v>67</v>
      </c>
      <c r="B46" s="33">
        <v>0.23863999999999999</v>
      </c>
    </row>
    <row r="47" spans="1:2" x14ac:dyDescent="0.15">
      <c r="A47" s="52" t="s">
        <v>68</v>
      </c>
      <c r="B47" s="33">
        <v>0.24151</v>
      </c>
    </row>
    <row r="48" spans="1:2" x14ac:dyDescent="0.15">
      <c r="A48" s="52" t="s">
        <v>69</v>
      </c>
      <c r="B48" s="33">
        <v>0.24160000000000001</v>
      </c>
    </row>
    <row r="49" spans="1:2" x14ac:dyDescent="0.15">
      <c r="A49" s="52" t="s">
        <v>70</v>
      </c>
      <c r="B49" s="33">
        <v>0.23369000000000001</v>
      </c>
    </row>
    <row r="50" spans="1:2" x14ac:dyDescent="0.15">
      <c r="A50" s="52" t="s">
        <v>71</v>
      </c>
      <c r="B50" s="33">
        <v>0.24643000000000001</v>
      </c>
    </row>
    <row r="51" spans="1:2" x14ac:dyDescent="0.15">
      <c r="A51" s="52" t="s">
        <v>72</v>
      </c>
      <c r="B51" s="33">
        <v>0.24265999999999999</v>
      </c>
    </row>
    <row r="52" spans="1:2" x14ac:dyDescent="0.15">
      <c r="A52" s="52" t="s">
        <v>73</v>
      </c>
      <c r="B52" s="33">
        <v>0.25028</v>
      </c>
    </row>
    <row r="53" spans="1:2" x14ac:dyDescent="0.15">
      <c r="A53" s="52" t="s">
        <v>74</v>
      </c>
      <c r="B53" s="33">
        <v>0.25213999999999998</v>
      </c>
    </row>
    <row r="54" spans="1:2" x14ac:dyDescent="0.15">
      <c r="A54" s="52" t="s">
        <v>75</v>
      </c>
      <c r="B54" s="33">
        <v>0.25102000000000002</v>
      </c>
    </row>
  </sheetData>
  <sheetProtection algorithmName="SHA-512" hashValue="8ybJfOBCDrpPc2iAWjWuv+Kvdyu+7HL1nR9/LhIDd719mPHQuNcM/29jo9ffcon7yvFDj7R8bqkzZpvKBr1xXQ==" saltValue="T1MyXjJT9OqQ5fKUE1nkVA==" spinCount="100000" sheet="1" objects="1" scenarios="1" selectLockedCells="1"/>
  <mergeCells count="1">
    <mergeCell ref="E1:F1"/>
  </mergeCells>
  <phoneticPr fontId="1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/>
  <dimension ref="A1:O42"/>
  <sheetViews>
    <sheetView showGridLines="0" showRowColHeaders="0" tabSelected="1" showOutlineSymbols="0" workbookViewId="0">
      <selection activeCell="D9" sqref="D9"/>
    </sheetView>
  </sheetViews>
  <sheetFormatPr baseColWidth="10" defaultRowHeight="13" x14ac:dyDescent="0.15"/>
  <cols>
    <col min="1" max="1" width="6" customWidth="1"/>
    <col min="2" max="2" width="23.83203125" style="5" customWidth="1"/>
    <col min="3" max="3" width="1.5" customWidth="1"/>
    <col min="4" max="4" width="14.1640625" customWidth="1"/>
    <col min="5" max="5" width="2.5" customWidth="1"/>
    <col min="6" max="6" width="26.5" customWidth="1"/>
    <col min="7" max="7" width="3" customWidth="1"/>
    <col min="8" max="8" width="18.83203125" customWidth="1"/>
    <col min="9" max="9" width="16.1640625" bestFit="1" customWidth="1"/>
  </cols>
  <sheetData>
    <row r="1" spans="1:15" ht="18" x14ac:dyDescent="0.2">
      <c r="A1" s="44" t="s">
        <v>3</v>
      </c>
    </row>
    <row r="2" spans="1:15" ht="6.75" customHeight="1" x14ac:dyDescent="0.2">
      <c r="A2" s="44"/>
    </row>
    <row r="3" spans="1:15" ht="4.5" customHeight="1" x14ac:dyDescent="0.15"/>
    <row r="7" spans="1:15" ht="16" x14ac:dyDescent="0.2">
      <c r="A7" s="7" t="s">
        <v>19</v>
      </c>
    </row>
    <row r="8" spans="1:15" ht="15" customHeight="1" thickBot="1" x14ac:dyDescent="0.2"/>
    <row r="9" spans="1:15" ht="29" thickBot="1" x14ac:dyDescent="0.2">
      <c r="B9" s="39" t="s">
        <v>23</v>
      </c>
      <c r="C9" s="15"/>
      <c r="D9" s="47"/>
    </row>
    <row r="10" spans="1:15" ht="29" thickBot="1" x14ac:dyDescent="0.2">
      <c r="B10" s="36" t="s">
        <v>17</v>
      </c>
      <c r="C10" s="37"/>
      <c r="D10" s="50" t="str">
        <f ca="1">IF(D9&gt;TODAY(),"UNGÜLTIG",INT((MONTH(D9)-1)/3)+1 &amp; "/" &amp; YEAR(D9))</f>
        <v>1/1900</v>
      </c>
    </row>
    <row r="11" spans="1:15" ht="14.25" customHeight="1" thickBot="1" x14ac:dyDescent="0.25">
      <c r="B11" s="8"/>
    </row>
    <row r="12" spans="1:15" ht="25.5" customHeight="1" thickBot="1" x14ac:dyDescent="0.2">
      <c r="B12" s="4"/>
      <c r="D12" s="40"/>
      <c r="F12" s="22" t="s">
        <v>2</v>
      </c>
      <c r="H12" s="45"/>
    </row>
    <row r="13" spans="1:15" ht="11.25" customHeight="1" thickBot="1" x14ac:dyDescent="0.2">
      <c r="B13" s="4"/>
      <c r="D13" s="1"/>
      <c r="E13" s="2"/>
      <c r="F13" s="2"/>
      <c r="G13" s="2"/>
      <c r="H13" s="3"/>
    </row>
    <row r="14" spans="1:15" ht="43" thickBot="1" x14ac:dyDescent="0.2">
      <c r="B14" s="4"/>
      <c r="D14" s="40"/>
      <c r="F14" s="22" t="s">
        <v>21</v>
      </c>
      <c r="H14" s="45"/>
      <c r="J14" s="56"/>
      <c r="K14" s="57"/>
      <c r="L14" s="57"/>
      <c r="M14" s="57"/>
      <c r="N14" s="57"/>
      <c r="O14" s="48"/>
    </row>
    <row r="15" spans="1:15" ht="14" thickBot="1" x14ac:dyDescent="0.2">
      <c r="H15" s="3"/>
      <c r="J15" s="57"/>
      <c r="K15" s="57"/>
      <c r="L15" s="57"/>
      <c r="M15" s="57"/>
      <c r="N15" s="57"/>
      <c r="O15" s="48"/>
    </row>
    <row r="16" spans="1:15" ht="29" thickBot="1" x14ac:dyDescent="0.2">
      <c r="B16" s="23"/>
      <c r="C16" s="2"/>
      <c r="F16" s="53" t="s">
        <v>20</v>
      </c>
      <c r="H16" s="46"/>
      <c r="J16" s="57"/>
      <c r="K16" s="57"/>
      <c r="L16" s="57"/>
      <c r="M16" s="57"/>
      <c r="N16" s="57"/>
      <c r="O16" s="48"/>
    </row>
    <row r="17" spans="1:15" ht="7.5" customHeight="1" x14ac:dyDescent="0.15">
      <c r="B17" s="4"/>
      <c r="D17" s="1"/>
      <c r="E17" s="2"/>
      <c r="F17" s="2"/>
      <c r="G17" s="2"/>
      <c r="H17" s="3"/>
      <c r="J17" s="57"/>
      <c r="K17" s="57"/>
      <c r="L17" s="57"/>
      <c r="M17" s="57"/>
      <c r="N17" s="57"/>
      <c r="O17" s="48"/>
    </row>
    <row r="18" spans="1:15" ht="3" customHeight="1" thickBot="1" x14ac:dyDescent="0.2">
      <c r="B18" s="4"/>
      <c r="D18" s="1"/>
      <c r="E18" s="2"/>
      <c r="F18" s="2"/>
      <c r="G18" s="2"/>
      <c r="H18" s="3"/>
      <c r="J18" s="57"/>
      <c r="K18" s="57"/>
      <c r="L18" s="57"/>
      <c r="M18" s="57"/>
      <c r="N18" s="57"/>
      <c r="O18" s="48"/>
    </row>
    <row r="19" spans="1:15" ht="27.75" customHeight="1" thickBot="1" x14ac:dyDescent="0.2">
      <c r="B19" s="16" t="s">
        <v>0</v>
      </c>
      <c r="D19" s="9"/>
      <c r="E19" s="2"/>
      <c r="F19" s="18" t="s">
        <v>1</v>
      </c>
      <c r="G19" s="2"/>
      <c r="H19" s="35" t="e">
        <f ca="1">IF('pauschaler % Rabattsatz'!F4=1,VLOOKUP(D10,'pauschaler % Rabattsatz'!$A$1:$B$54,2,FALSE),0)</f>
        <v>#N/A</v>
      </c>
      <c r="J19" s="57"/>
      <c r="K19" s="57"/>
      <c r="L19" s="57"/>
      <c r="M19" s="57"/>
      <c r="N19" s="57"/>
      <c r="O19" s="48"/>
    </row>
    <row r="20" spans="1:15" ht="13.5" customHeight="1" thickBot="1" x14ac:dyDescent="0.2">
      <c r="A20" s="14"/>
      <c r="B20" s="19"/>
      <c r="C20" s="10"/>
      <c r="D20" s="11"/>
      <c r="E20" s="12"/>
      <c r="F20" s="17"/>
      <c r="G20" s="12"/>
      <c r="H20" s="13"/>
    </row>
    <row r="21" spans="1:15" ht="8.25" customHeight="1" thickBot="1" x14ac:dyDescent="0.2">
      <c r="B21" s="4"/>
      <c r="D21" s="1"/>
      <c r="E21" s="2"/>
      <c r="F21" s="2"/>
      <c r="G21" s="2"/>
      <c r="H21" s="3"/>
      <c r="K21" t="s">
        <v>25</v>
      </c>
    </row>
    <row r="22" spans="1:15" ht="70.5" customHeight="1" thickBot="1" x14ac:dyDescent="0.2">
      <c r="D22" s="58" t="s">
        <v>24</v>
      </c>
      <c r="E22" s="59"/>
      <c r="F22" s="60"/>
      <c r="H22" s="42">
        <f ca="1">IF(D10="UNGÜLTIG",0,IF(AND(H14=0,H16=0)=TRUE,0,IF(H16=0,IF(H12-H14&gt;=5,H14-(H14*H19),H12-5-((H12-5)*H19)),IF(AND(H16&gt;0,H16&gt;H14),IF(H12-H14&gt;=5,H14-(H14*H19),H12-5-((H12-5)*H19)),IF(AND(H16&gt;0,H16&lt;=H14),IF(H12-H16&gt;=5,H16-(H16*H19),H12-5-((H12-5)*H19)))))))</f>
        <v>0</v>
      </c>
      <c r="I22" s="6"/>
    </row>
    <row r="23" spans="1:15" x14ac:dyDescent="0.15">
      <c r="I23" s="6"/>
    </row>
    <row r="24" spans="1:15" ht="8.25" customHeight="1" thickBot="1" x14ac:dyDescent="0.2">
      <c r="H24" s="6"/>
    </row>
    <row r="25" spans="1:15" ht="14" thickBot="1" x14ac:dyDescent="0.2">
      <c r="D25" s="38" t="s">
        <v>18</v>
      </c>
      <c r="E25" s="20"/>
      <c r="F25" s="21"/>
      <c r="H25" s="46"/>
    </row>
    <row r="26" spans="1:15" ht="6" customHeight="1" x14ac:dyDescent="0.15"/>
    <row r="27" spans="1:15" ht="2.25" customHeight="1" thickBot="1" x14ac:dyDescent="0.2">
      <c r="H27" s="14"/>
    </row>
    <row r="28" spans="1:15" ht="0.75" customHeight="1" x14ac:dyDescent="0.15"/>
    <row r="29" spans="1:15" ht="9" customHeight="1" thickBot="1" x14ac:dyDescent="0.2"/>
    <row r="30" spans="1:15" ht="14" thickBot="1" x14ac:dyDescent="0.2">
      <c r="D30" s="61" t="s">
        <v>22</v>
      </c>
      <c r="E30" s="62"/>
      <c r="F30" s="63"/>
      <c r="H30" s="41">
        <f ca="1">H22-H25</f>
        <v>0</v>
      </c>
      <c r="I30" s="6"/>
    </row>
    <row r="31" spans="1:15" ht="12" customHeight="1" thickBot="1" x14ac:dyDescent="0.2"/>
    <row r="32" spans="1:15" ht="14" thickBot="1" x14ac:dyDescent="0.2">
      <c r="D32" s="61" t="s">
        <v>16</v>
      </c>
      <c r="E32" s="62"/>
      <c r="F32" s="63"/>
      <c r="H32" s="41">
        <f ca="1">IF(H30&gt;0,IF((H30*0.05)&lt;5,5,IF((H30*0.05)&gt;40,40,(H30*0.05))),0)</f>
        <v>0</v>
      </c>
      <c r="I32" s="6"/>
    </row>
    <row r="33" spans="2:8" ht="2.25" customHeight="1" x14ac:dyDescent="0.15"/>
    <row r="34" spans="2:8" ht="3" customHeight="1" x14ac:dyDescent="0.15"/>
    <row r="35" spans="2:8" ht="6" customHeight="1" thickBot="1" x14ac:dyDescent="0.2"/>
    <row r="36" spans="2:8" ht="46.5" customHeight="1" thickBot="1" x14ac:dyDescent="0.2">
      <c r="B36" s="65" t="s">
        <v>30</v>
      </c>
      <c r="C36" s="66"/>
      <c r="D36" s="66"/>
      <c r="E36" s="66"/>
      <c r="F36" s="67"/>
      <c r="H36" s="43">
        <f ca="1">IF((H30-H32)&lt;=0,0,(H30-H32))</f>
        <v>0</v>
      </c>
    </row>
    <row r="38" spans="2:8" x14ac:dyDescent="0.15">
      <c r="C38" s="5"/>
    </row>
    <row r="42" spans="2:8" x14ac:dyDescent="0.15">
      <c r="B42" s="64"/>
      <c r="C42" s="64"/>
      <c r="D42" s="64"/>
      <c r="E42" s="64"/>
      <c r="F42" s="64"/>
    </row>
  </sheetData>
  <sheetProtection algorithmName="SHA-512" hashValue="/gvfUZGm/Li8uhNdCPk5UFmNFF1z465eZYWiEw74qHPHfea5Ca8CI5IEfy6o0CvHn07g0yZqI/IOW7wK+hZEpg==" saltValue="8c5sJ65u2SFexnprstIlCw==" spinCount="100000" sheet="1" selectLockedCells="1"/>
  <mergeCells count="6">
    <mergeCell ref="J14:N19"/>
    <mergeCell ref="D22:F22"/>
    <mergeCell ref="D32:F32"/>
    <mergeCell ref="B42:F42"/>
    <mergeCell ref="B36:F36"/>
    <mergeCell ref="D30:F30"/>
  </mergeCells>
  <phoneticPr fontId="1" type="noConversion"/>
  <conditionalFormatting sqref="D10">
    <cfRule type="cellIs" dxfId="0" priority="1" stopIfTrue="1" operator="equal">
      <formula>"UNGÜLTIG"</formula>
    </cfRule>
  </conditionalFormatting>
  <pageMargins left="0.19685039370078741" right="0.19685039370078741" top="0.47" bottom="0.33" header="0.2" footer="0.26"/>
  <pageSetup paperSize="9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3" name="Drop Down 3">
              <controlPr locked="0" defaultSize="0" autoLine="0" autoPict="0">
                <anchor moveWithCells="1">
                  <from>
                    <xdr:col>2</xdr:col>
                    <xdr:colOff>101600</xdr:colOff>
                    <xdr:row>18</xdr:row>
                    <xdr:rowOff>12700</xdr:rowOff>
                  </from>
                  <to>
                    <xdr:col>4</xdr:col>
                    <xdr:colOff>12700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pauschaler % Rabattsatz</vt:lpstr>
      <vt:lpstr>Arzneimittel </vt:lpstr>
    </vt:vector>
  </TitlesOfParts>
  <Manager/>
  <Company>gkv informatik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muellerand</dc:creator>
  <cp:keywords/>
  <dc:description/>
  <cp:lastModifiedBy>schmidt-sanchez.catrin</cp:lastModifiedBy>
  <cp:lastPrinted>2017-09-27T06:50:46Z</cp:lastPrinted>
  <dcterms:created xsi:type="dcterms:W3CDTF">2010-12-09T12:49:47Z</dcterms:created>
  <dcterms:modified xsi:type="dcterms:W3CDTF">2024-03-25T08:05:56Z</dcterms:modified>
  <cp:category/>
</cp:coreProperties>
</file>